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okumenty\Dokumenty\harusova\EXEL\EXEL\Tabulky 1-7\tabulky 2025\"/>
    </mc:Choice>
  </mc:AlternateContent>
  <xr:revisionPtr revIDLastSave="0" documentId="13_ncr:1_{C6BD6279-AC7A-447C-AA0F-9ED51B498DCE}" xr6:coauthVersionLast="47" xr6:coauthVersionMax="47" xr10:uidLastSave="{00000000-0000-0000-0000-000000000000}"/>
  <bookViews>
    <workbookView xWindow="-108" yWindow="-108" windowWidth="23256" windowHeight="12576" tabRatio="654" xr2:uid="{00000000-000D-0000-FFFF-FFFF00000000}"/>
  </bookViews>
  <sheets>
    <sheet name="P1 - Přehled" sheetId="4" r:id="rId1"/>
    <sheet name="P2 - Bilance" sheetId="5" r:id="rId2"/>
    <sheet name="P3 - Ukazatele" sheetId="6" r:id="rId3"/>
    <sheet name="P4 - Investice" sheetId="7" r:id="rId4"/>
    <sheet name="P6 - Mzdy" sheetId="9" r:id="rId5"/>
    <sheet name="P7 - Střednědobý výhled" sheetId="10" r:id="rId6"/>
  </sheets>
  <definedNames>
    <definedName name="_xlnm.Print_Area" localSheetId="0">'P1 - Přehled'!$A$1:$I$96</definedName>
    <definedName name="_xlnm.Print_Area" localSheetId="1">'P2 - Bilance'!$A$1:$H$70</definedName>
    <definedName name="_xlnm.Print_Area" localSheetId="2">'P3 - Ukazatele'!$A$1:$E$53</definedName>
    <definedName name="_xlnm.Print_Area" localSheetId="3">'P4 - Investice'!$A$1:$F$71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5" l="1"/>
  <c r="C49" i="5" l="1"/>
  <c r="D10" i="6" l="1"/>
  <c r="C11" i="5" s="1"/>
  <c r="H29" i="4" l="1"/>
  <c r="A7" i="5" l="1"/>
  <c r="H29" i="5" l="1"/>
  <c r="C44" i="5" l="1"/>
  <c r="D13" i="6"/>
  <c r="G13" i="9"/>
  <c r="G17" i="9" s="1"/>
  <c r="C51" i="7"/>
  <c r="H26" i="5" s="1"/>
  <c r="E51" i="7"/>
  <c r="H24" i="5" s="1"/>
  <c r="B9" i="7"/>
  <c r="B21" i="7"/>
  <c r="H11" i="4"/>
  <c r="H19" i="4"/>
  <c r="H25" i="4"/>
  <c r="H31" i="4"/>
  <c r="H36" i="4"/>
  <c r="H53" i="4"/>
  <c r="H58" i="4"/>
  <c r="H60" i="4"/>
  <c r="H80" i="4"/>
  <c r="D51" i="7"/>
  <c r="H30" i="5" s="1"/>
  <c r="F37" i="7"/>
  <c r="D44" i="7"/>
  <c r="E44" i="7"/>
  <c r="A40" i="7"/>
  <c r="A5" i="7"/>
  <c r="H51" i="5"/>
  <c r="D20" i="6" s="1"/>
  <c r="H47" i="5"/>
  <c r="H53" i="5" s="1"/>
  <c r="F64" i="4"/>
  <c r="F19" i="4"/>
  <c r="G11" i="4"/>
  <c r="C9" i="7"/>
  <c r="C50" i="5" s="1"/>
  <c r="A7" i="6"/>
  <c r="A7" i="9"/>
  <c r="A6" i="10"/>
  <c r="H2" i="10"/>
  <c r="H2" i="9"/>
  <c r="F2" i="7"/>
  <c r="E2" i="6"/>
  <c r="H2" i="5"/>
  <c r="C21" i="7"/>
  <c r="C46" i="5" s="1"/>
  <c r="C16" i="7"/>
  <c r="C47" i="5" s="1"/>
  <c r="G19" i="4"/>
  <c r="G36" i="4"/>
  <c r="G44" i="4"/>
  <c r="G53" i="4"/>
  <c r="G58" i="4"/>
  <c r="G60" i="4"/>
  <c r="H64" i="4"/>
  <c r="C10" i="5" s="1"/>
  <c r="G64" i="4"/>
  <c r="G70" i="4"/>
  <c r="G80" i="4"/>
  <c r="G86" i="4"/>
  <c r="F86" i="4"/>
  <c r="F80" i="4"/>
  <c r="F70" i="4"/>
  <c r="F60" i="4"/>
  <c r="F58" i="4"/>
  <c r="F53" i="4"/>
  <c r="F44" i="4"/>
  <c r="F36" i="4"/>
  <c r="F31" i="4"/>
  <c r="F25" i="4"/>
  <c r="F11" i="4"/>
  <c r="F12" i="10"/>
  <c r="F13" i="10"/>
  <c r="F14" i="10"/>
  <c r="F15" i="10"/>
  <c r="G15" i="10" s="1"/>
  <c r="H15" i="10" s="1"/>
  <c r="F16" i="10"/>
  <c r="F17" i="10"/>
  <c r="G17" i="10" s="1"/>
  <c r="H17" i="10" s="1"/>
  <c r="F19" i="10"/>
  <c r="G19" i="10" s="1"/>
  <c r="H19" i="10" s="1"/>
  <c r="F20" i="10"/>
  <c r="G20" i="10" s="1"/>
  <c r="H20" i="10" s="1"/>
  <c r="F21" i="10"/>
  <c r="G21" i="10" s="1"/>
  <c r="H21" i="10" s="1"/>
  <c r="F22" i="10"/>
  <c r="F23" i="10"/>
  <c r="G23" i="10" s="1"/>
  <c r="H23" i="10" s="1"/>
  <c r="F25" i="10"/>
  <c r="G25" i="10" s="1"/>
  <c r="H25" i="10" s="1"/>
  <c r="F26" i="10"/>
  <c r="F27" i="10"/>
  <c r="F28" i="10"/>
  <c r="G28" i="10" s="1"/>
  <c r="H28" i="10" s="1"/>
  <c r="F29" i="10"/>
  <c r="F31" i="10"/>
  <c r="F32" i="10"/>
  <c r="G32" i="10" s="1"/>
  <c r="H32" i="10" s="1"/>
  <c r="F33" i="10"/>
  <c r="F34" i="10"/>
  <c r="F36" i="10"/>
  <c r="F37" i="10"/>
  <c r="G37" i="10" s="1"/>
  <c r="H37" i="10" s="1"/>
  <c r="F38" i="10"/>
  <c r="F39" i="10"/>
  <c r="F40" i="10"/>
  <c r="F41" i="10"/>
  <c r="F42" i="10"/>
  <c r="F45" i="10"/>
  <c r="G45" i="10" s="1"/>
  <c r="H45" i="10" s="1"/>
  <c r="F46" i="10"/>
  <c r="F47" i="10"/>
  <c r="G47" i="10" s="1"/>
  <c r="H47" i="10" s="1"/>
  <c r="F48" i="10"/>
  <c r="F49" i="10"/>
  <c r="G49" i="10" s="1"/>
  <c r="H49" i="10" s="1"/>
  <c r="F50" i="10"/>
  <c r="F51" i="10"/>
  <c r="G51" i="10" s="1"/>
  <c r="H51" i="10" s="1"/>
  <c r="F53" i="10"/>
  <c r="F54" i="10"/>
  <c r="G54" i="10" s="1"/>
  <c r="H54" i="10" s="1"/>
  <c r="F55" i="10"/>
  <c r="F56" i="10"/>
  <c r="F58" i="10"/>
  <c r="F60" i="10"/>
  <c r="G60" i="10" s="1"/>
  <c r="H60" i="10" s="1"/>
  <c r="F61" i="10"/>
  <c r="F64" i="10"/>
  <c r="G64" i="10" s="1"/>
  <c r="H64" i="10" s="1"/>
  <c r="F65" i="10"/>
  <c r="F66" i="10"/>
  <c r="F67" i="10"/>
  <c r="F68" i="10"/>
  <c r="F70" i="10"/>
  <c r="F71" i="10"/>
  <c r="G71" i="10" s="1"/>
  <c r="H71" i="10" s="1"/>
  <c r="F72" i="10"/>
  <c r="F73" i="10"/>
  <c r="G73" i="10" s="1"/>
  <c r="H73" i="10" s="1"/>
  <c r="F74" i="10"/>
  <c r="F75" i="10"/>
  <c r="G75" i="10" s="1"/>
  <c r="H75" i="10" s="1"/>
  <c r="F76" i="10"/>
  <c r="F78" i="10"/>
  <c r="F80" i="10"/>
  <c r="G80" i="10" s="1"/>
  <c r="H80" i="10" s="1"/>
  <c r="F81" i="10"/>
  <c r="F82" i="10"/>
  <c r="G82" i="10" s="1"/>
  <c r="H82" i="10" s="1"/>
  <c r="F83" i="10"/>
  <c r="F84" i="10"/>
  <c r="F11" i="10"/>
  <c r="G11" i="10" s="1"/>
  <c r="H11" i="10" s="1"/>
  <c r="G25" i="4"/>
  <c r="G31" i="4"/>
  <c r="G34" i="10" l="1"/>
  <c r="H34" i="10" s="1"/>
  <c r="G33" i="10"/>
  <c r="H33" i="10" s="1"/>
  <c r="G70" i="10"/>
  <c r="H70" i="10" s="1"/>
  <c r="F57" i="10"/>
  <c r="G58" i="10"/>
  <c r="H58" i="10" s="1"/>
  <c r="G41" i="10"/>
  <c r="H41" i="10" s="1"/>
  <c r="G40" i="10"/>
  <c r="H40" i="10" s="1"/>
  <c r="G22" i="10"/>
  <c r="H22" i="10" s="1"/>
  <c r="G61" i="10"/>
  <c r="H61" i="10" s="1"/>
  <c r="G56" i="10"/>
  <c r="H56" i="10" s="1"/>
  <c r="G83" i="10"/>
  <c r="H83" i="10" s="1"/>
  <c r="G55" i="10"/>
  <c r="H55" i="10" s="1"/>
  <c r="G29" i="10"/>
  <c r="H29" i="10" s="1"/>
  <c r="G50" i="10"/>
  <c r="H50" i="10" s="1"/>
  <c r="G31" i="10"/>
  <c r="G66" i="10"/>
  <c r="H66" i="10" s="1"/>
  <c r="G38" i="10"/>
  <c r="H38" i="10" s="1"/>
  <c r="G76" i="10"/>
  <c r="H76" i="10" s="1"/>
  <c r="G68" i="10"/>
  <c r="H68" i="10" s="1"/>
  <c r="G48" i="10"/>
  <c r="H48" i="10" s="1"/>
  <c r="G74" i="10"/>
  <c r="H74" i="10" s="1"/>
  <c r="G39" i="10"/>
  <c r="H39" i="10" s="1"/>
  <c r="G81" i="10"/>
  <c r="G53" i="10"/>
  <c r="G46" i="10"/>
  <c r="H46" i="10" s="1"/>
  <c r="G13" i="10"/>
  <c r="H13" i="10" s="1"/>
  <c r="G84" i="10"/>
  <c r="H84" i="10" s="1"/>
  <c r="G72" i="10"/>
  <c r="H72" i="10" s="1"/>
  <c r="G36" i="10"/>
  <c r="H36" i="10" s="1"/>
  <c r="H17" i="5"/>
  <c r="H21" i="5" s="1"/>
  <c r="H27" i="5"/>
  <c r="H32" i="5" s="1"/>
  <c r="C20" i="5"/>
  <c r="C12" i="5"/>
  <c r="H87" i="4" s="1"/>
  <c r="G12" i="10"/>
  <c r="H12" i="10" s="1"/>
  <c r="G26" i="10"/>
  <c r="H26" i="10" s="1"/>
  <c r="G27" i="10"/>
  <c r="G42" i="10"/>
  <c r="G14" i="10"/>
  <c r="H14" i="10" s="1"/>
  <c r="H18" i="10"/>
  <c r="G78" i="10"/>
  <c r="H78" i="10" s="1"/>
  <c r="G67" i="10"/>
  <c r="H67" i="10" s="1"/>
  <c r="G18" i="10"/>
  <c r="D19" i="6"/>
  <c r="C15" i="5"/>
  <c r="G16" i="10"/>
  <c r="G65" i="10"/>
  <c r="F24" i="10"/>
  <c r="F18" i="10"/>
  <c r="F10" i="10"/>
  <c r="G63" i="4"/>
  <c r="G10" i="4"/>
  <c r="F63" i="4"/>
  <c r="F10" i="4"/>
  <c r="D21" i="6"/>
  <c r="C52" i="5"/>
  <c r="C54" i="5" s="1"/>
  <c r="C44" i="7"/>
  <c r="F59" i="10"/>
  <c r="G59" i="10" s="1"/>
  <c r="H59" i="10" s="1"/>
  <c r="F30" i="10"/>
  <c r="F63" i="10"/>
  <c r="F35" i="10"/>
  <c r="F79" i="10"/>
  <c r="F52" i="10"/>
  <c r="H81" i="10" l="1"/>
  <c r="G79" i="10"/>
  <c r="G57" i="10"/>
  <c r="H57" i="10" s="1"/>
  <c r="H31" i="10"/>
  <c r="G30" i="10"/>
  <c r="F88" i="4"/>
  <c r="H53" i="10"/>
  <c r="G52" i="10"/>
  <c r="H38" i="5"/>
  <c r="C13" i="5"/>
  <c r="H78" i="4" s="1"/>
  <c r="H70" i="4" s="1"/>
  <c r="F86" i="10"/>
  <c r="H86" i="4"/>
  <c r="H27" i="10"/>
  <c r="G24" i="10"/>
  <c r="H34" i="5"/>
  <c r="H42" i="10"/>
  <c r="G35" i="10"/>
  <c r="H16" i="10"/>
  <c r="G10" i="10"/>
  <c r="H65" i="10"/>
  <c r="G63" i="10"/>
  <c r="G88" i="4"/>
  <c r="D18" i="6"/>
  <c r="H30" i="10" l="1"/>
  <c r="H52" i="10"/>
  <c r="H79" i="10"/>
  <c r="C17" i="5"/>
  <c r="H63" i="4"/>
  <c r="G86" i="10"/>
  <c r="F85" i="10"/>
  <c r="H24" i="10"/>
  <c r="F77" i="10"/>
  <c r="G77" i="10" s="1"/>
  <c r="H35" i="10"/>
  <c r="H10" i="10"/>
  <c r="H63" i="10"/>
  <c r="C26" i="5"/>
  <c r="C28" i="5" s="1"/>
  <c r="H45" i="4"/>
  <c r="H44" i="4" s="1"/>
  <c r="H10" i="4" s="1"/>
  <c r="H88" i="4" l="1"/>
  <c r="H86" i="10"/>
  <c r="G85" i="10"/>
  <c r="F69" i="10"/>
  <c r="F62" i="10" s="1"/>
  <c r="H77" i="10"/>
  <c r="G69" i="10"/>
  <c r="F44" i="10"/>
  <c r="G44" i="10" s="1"/>
  <c r="H85" i="10" l="1"/>
  <c r="G62" i="10"/>
  <c r="H69" i="10"/>
  <c r="H44" i="10"/>
  <c r="G43" i="10"/>
  <c r="G9" i="10" s="1"/>
  <c r="F43" i="10"/>
  <c r="G87" i="10" l="1"/>
  <c r="H62" i="10"/>
  <c r="H43" i="10"/>
  <c r="F9" i="10"/>
  <c r="H9" i="10" l="1"/>
  <c r="F87" i="10"/>
  <c r="H87" i="10" l="1"/>
</calcChain>
</file>

<file path=xl/sharedStrings.xml><?xml version="1.0" encoding="utf-8"?>
<sst xmlns="http://schemas.openxmlformats.org/spreadsheetml/2006/main" count="631" uniqueCount="369">
  <si>
    <t>Liberecký kraj</t>
  </si>
  <si>
    <t>Příloha č. 1</t>
  </si>
  <si>
    <t>p.č.</t>
  </si>
  <si>
    <t>ukazatel</t>
  </si>
  <si>
    <t>NÁKLADY CELKEM - účtová třída 5</t>
  </si>
  <si>
    <t>Spotřebované nákupy</t>
  </si>
  <si>
    <t>spotřeba materiálu</t>
  </si>
  <si>
    <t>prodané zboží</t>
  </si>
  <si>
    <t>Služby</t>
  </si>
  <si>
    <t>cestovné</t>
  </si>
  <si>
    <t>náklady na reprezentaci</t>
  </si>
  <si>
    <t>ostatní služby</t>
  </si>
  <si>
    <t>Osobní náklady</t>
  </si>
  <si>
    <t>mzdové náklady</t>
  </si>
  <si>
    <t>zákonné sociální náklady</t>
  </si>
  <si>
    <t>Daně a poplatky</t>
  </si>
  <si>
    <t>daň silniční</t>
  </si>
  <si>
    <t>daň z nemovitostí</t>
  </si>
  <si>
    <t>Ostatní náklady</t>
  </si>
  <si>
    <t>smluvní pokuty a úroky z prodlení</t>
  </si>
  <si>
    <t>úroky</t>
  </si>
  <si>
    <t>dary</t>
  </si>
  <si>
    <t>manka a škody</t>
  </si>
  <si>
    <t>prodaný materiál</t>
  </si>
  <si>
    <t>Daň z příjmů</t>
  </si>
  <si>
    <t>daň z příjmů</t>
  </si>
  <si>
    <t>dodatečné odvody daně z příjmů</t>
  </si>
  <si>
    <t xml:space="preserve">VÝNOSY Z ČINNOSTI - účtová třída 6 </t>
  </si>
  <si>
    <t>aktivace vnitroorganizačních služeb</t>
  </si>
  <si>
    <t>Příloha č. 2</t>
  </si>
  <si>
    <t>BĚŽNÝ ROZPOČET</t>
  </si>
  <si>
    <t>vlastní výnosy a tržby</t>
  </si>
  <si>
    <t>neinvestiční příspěvek z rozpočtu kraje</t>
  </si>
  <si>
    <t>použití rezervního fondu</t>
  </si>
  <si>
    <t>použití fondu odměn</t>
  </si>
  <si>
    <t>ostatní výnosy</t>
  </si>
  <si>
    <t>opravy a údržba neinvestiční povahy</t>
  </si>
  <si>
    <t>rekonstrukce a modernizace</t>
  </si>
  <si>
    <t>pořízení dlouhodobého majetku</t>
  </si>
  <si>
    <t>ostatní použití</t>
  </si>
  <si>
    <t>odpisy dlouhodobého majetku</t>
  </si>
  <si>
    <t>REZERVNÍ FOND</t>
  </si>
  <si>
    <t>FOND ODMĚN</t>
  </si>
  <si>
    <t>dne:</t>
  </si>
  <si>
    <t>podpis:</t>
  </si>
  <si>
    <t>Příloha č. 3</t>
  </si>
  <si>
    <t>Závazné ukazatele</t>
  </si>
  <si>
    <t>neinvestiční příspěvek na odpisy dlouhodobého majetku kraje</t>
  </si>
  <si>
    <t xml:space="preserve">neinvestiční příspěvek na provoz organizace </t>
  </si>
  <si>
    <t>použití prostředků rezervního fondu</t>
  </si>
  <si>
    <t>použití prostředků fondu odměn</t>
  </si>
  <si>
    <t>limit výdajů na pohoštění</t>
  </si>
  <si>
    <t>výsledek hospodaření organizace</t>
  </si>
  <si>
    <t>Odvody do rozpočtu kraje</t>
  </si>
  <si>
    <t>Příloha č. 4</t>
  </si>
  <si>
    <t>věcný obsah</t>
  </si>
  <si>
    <t>rozpočtované náklady</t>
  </si>
  <si>
    <t>1. Rekonstrukce a modernizace - celkem</t>
  </si>
  <si>
    <t>2. Pořízení dlouhodobého majetku - celkem</t>
  </si>
  <si>
    <t>Příloha č. 6</t>
  </si>
  <si>
    <t>ř.1</t>
  </si>
  <si>
    <t>ř.2</t>
  </si>
  <si>
    <t>ř.3</t>
  </si>
  <si>
    <t>ř.4</t>
  </si>
  <si>
    <t>Platy</t>
  </si>
  <si>
    <t>ř.5</t>
  </si>
  <si>
    <t>Ostatní platby za provedenou práci</t>
  </si>
  <si>
    <t>ř.6</t>
  </si>
  <si>
    <t>Mzdové prostředky celkem</t>
  </si>
  <si>
    <t>ř.7</t>
  </si>
  <si>
    <t>Ostatní neinvestiční náklady přímé</t>
  </si>
  <si>
    <t xml:space="preserve">Rozpočet celkem </t>
  </si>
  <si>
    <t>odvod z činnosti organizace</t>
  </si>
  <si>
    <t>kurzové ztráty</t>
  </si>
  <si>
    <t>tvorba fondů</t>
  </si>
  <si>
    <t>prodané pozemky</t>
  </si>
  <si>
    <t>Finanční náklady</t>
  </si>
  <si>
    <t>náklady z přecenění reálnou hodnotou</t>
  </si>
  <si>
    <t>ostatní finanční náklady</t>
  </si>
  <si>
    <t>výnosy z pronájmu</t>
  </si>
  <si>
    <t>výnosy z prodeje dlouh.nehm.majetku</t>
  </si>
  <si>
    <t>výnosy z prodeje pozemků</t>
  </si>
  <si>
    <t>Finanční výnosy</t>
  </si>
  <si>
    <t>kurzové zisky</t>
  </si>
  <si>
    <t>výnosy z přecenění reálnou hodnotou</t>
  </si>
  <si>
    <t>ostatní finanční výnosy</t>
  </si>
  <si>
    <t>odpisy dlouhodobého  majetku</t>
  </si>
  <si>
    <t>tvorba a zúčtování rezerv</t>
  </si>
  <si>
    <t>tvorba a zúčtování opravných položek</t>
  </si>
  <si>
    <t>výnosy z prodeje vlastních výrobků</t>
  </si>
  <si>
    <t>výnosy z prodeje služeb</t>
  </si>
  <si>
    <t>jiné pokuty a penále</t>
  </si>
  <si>
    <t>čerpání fondů</t>
  </si>
  <si>
    <t>ostatní výnosy z činnosti</t>
  </si>
  <si>
    <t>jiné výnosy z vlastních výkonů</t>
  </si>
  <si>
    <t>výnosy z prodeje materiálu</t>
  </si>
  <si>
    <r>
      <t>jiné</t>
    </r>
    <r>
      <rPr>
        <sz val="8"/>
        <rFont val="Arial CE"/>
        <charset val="238"/>
      </rPr>
      <t xml:space="preserve"> sociální náklady </t>
    </r>
  </si>
  <si>
    <t xml:space="preserve">zákonné sociální pojištění </t>
  </si>
  <si>
    <t>Odpisy, rezervy a opravné položky</t>
  </si>
  <si>
    <t>výnosy z prodaného zboží</t>
  </si>
  <si>
    <t>Výnosy z vlastních výkonů a zboží</t>
  </si>
  <si>
    <t xml:space="preserve">TVORBA FONDU CELKEM </t>
  </si>
  <si>
    <t>úhrada zhoršeného výsledku hospodaření</t>
  </si>
  <si>
    <t>KONEČNÝ STAV FONDU K 31.12.</t>
  </si>
  <si>
    <t>POČÁTEČNÍ STAV FONDU K 1.1.</t>
  </si>
  <si>
    <t>ve výši odpisů dlouhodobého majetku</t>
  </si>
  <si>
    <t>investiční dotace z rozpočtu zřizovatele</t>
  </si>
  <si>
    <t>ve výši výnosů z prodeje majetku ve vlastnictví příspěvkové organizace</t>
  </si>
  <si>
    <t>převody z rezervního fondu</t>
  </si>
  <si>
    <t>opravy a udržování</t>
  </si>
  <si>
    <t>účet dle vyhl.</t>
  </si>
  <si>
    <t xml:space="preserve">ČERPÁNÍ FONDU CELKEM </t>
  </si>
  <si>
    <t>ostatní tvorba</t>
  </si>
  <si>
    <r>
      <t xml:space="preserve">VÝNOSY CELKEM  </t>
    </r>
    <r>
      <rPr>
        <sz val="8"/>
        <rFont val="Arial CE"/>
        <family val="2"/>
        <charset val="238"/>
      </rPr>
      <t xml:space="preserve"> </t>
    </r>
  </si>
  <si>
    <t xml:space="preserve">NÁKLADY CELKEM </t>
  </si>
  <si>
    <t>počet zaměstnanců organizace</t>
  </si>
  <si>
    <t>spotřeba energie (teplo, voda, plyn, el. energie)</t>
  </si>
  <si>
    <t>výnosy z prodeje dlouh. hmot. majetku, kromě pozemků</t>
  </si>
  <si>
    <t>Ostatní výnosy</t>
  </si>
  <si>
    <t>v Kč</t>
  </si>
  <si>
    <r>
      <t xml:space="preserve">                                                       Věcné ukazatele (*)                                                                      </t>
    </r>
    <r>
      <rPr>
        <sz val="8"/>
        <rFont val="Arial CE"/>
        <family val="2"/>
        <charset val="238"/>
      </rPr>
      <t>v Kč</t>
    </r>
  </si>
  <si>
    <t>odvětví: školství</t>
  </si>
  <si>
    <t>Oprava a údržba majetku - celkem</t>
  </si>
  <si>
    <t xml:space="preserve">odvod příjmů z prodeje (příp.pronájmu) dlouhodobého svěřeného majetku  </t>
  </si>
  <si>
    <t>číslo organizace</t>
  </si>
  <si>
    <t>číslo org.</t>
  </si>
  <si>
    <t xml:space="preserve">dne: </t>
  </si>
  <si>
    <t>spotřeba jiných neskladovatelných dodávek</t>
  </si>
  <si>
    <t>jiné sociální pojištění</t>
  </si>
  <si>
    <t>jiné daně a poplatky</t>
  </si>
  <si>
    <t xml:space="preserve">aktivace dlouhodobého majetku </t>
  </si>
  <si>
    <t>aktivace oběžného majetku</t>
  </si>
  <si>
    <t>změna stavu zásob vlastní výroby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</si>
  <si>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</si>
  <si>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</si>
  <si>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</si>
  <si>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</si>
  <si>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</si>
  <si>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</si>
  <si>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</si>
  <si>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</si>
  <si>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</si>
  <si>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</si>
  <si>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</si>
  <si>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</si>
  <si>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</si>
  <si>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</si>
  <si>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</si>
  <si>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</si>
  <si>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</si>
  <si>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</si>
  <si>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</si>
  <si>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</si>
  <si>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</si>
  <si>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</si>
  <si>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</si>
  <si>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</si>
  <si>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</si>
  <si>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</si>
  <si>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</si>
  <si>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</si>
  <si>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</si>
  <si>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</si>
  <si>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</si>
  <si>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</si>
  <si>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</si>
  <si>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</si>
  <si>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</si>
  <si>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</si>
  <si>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</si>
  <si>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</si>
  <si>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</si>
  <si>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</si>
  <si>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</si>
  <si>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</si>
  <si>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</si>
  <si>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</si>
  <si>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</si>
  <si>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</si>
  <si>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</si>
  <si>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</si>
  <si>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</si>
  <si>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</si>
  <si>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</si>
  <si>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</si>
  <si>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</si>
  <si>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</si>
  <si>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</si>
  <si>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</si>
  <si>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</si>
  <si>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</si>
  <si>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</si>
  <si>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</si>
  <si>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</si>
  <si>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</si>
  <si>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</si>
  <si>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</si>
  <si>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</si>
  <si>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</si>
  <si>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</si>
  <si>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</si>
  <si>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</si>
  <si>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</si>
  <si>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</si>
  <si>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</si>
  <si>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</si>
  <si>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</si>
  <si>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</si>
  <si>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</si>
  <si>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</si>
  <si>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</si>
  <si>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výnosy z vyřazených pohledávek</t>
  </si>
  <si>
    <t>výnosy z dlouhodobého finančního majetku</t>
  </si>
  <si>
    <t>Výnosy z transferů</t>
  </si>
  <si>
    <t>ostatní náklady z činnosti</t>
  </si>
  <si>
    <t>vratky daní z nadměrných odpočtů</t>
  </si>
  <si>
    <t>prodaný dlouhodobý nehmotný majetek</t>
  </si>
  <si>
    <t>prodaný dlouhodobý hmotný majetek</t>
  </si>
  <si>
    <t>náklady z vyřazených pohledávek</t>
  </si>
  <si>
    <t>náklady u drobného dlouhodobého majetku</t>
  </si>
  <si>
    <t>Náklady na transfery</t>
  </si>
  <si>
    <t>náklady vybraných místních vládních institucí z transferů</t>
  </si>
  <si>
    <t>výnosy vybraných vládních institucí a transferů</t>
  </si>
  <si>
    <t>čerpání daňové úspory</t>
  </si>
  <si>
    <t>peněžní dary - účelové</t>
  </si>
  <si>
    <t>z toho investiční dotace z minulých let</t>
  </si>
  <si>
    <t xml:space="preserve">Výsledek hospodaření po zdanění </t>
  </si>
  <si>
    <t>VÝSLEDEK HOSPODAŘENÍ</t>
  </si>
  <si>
    <t>příděl z výsledku hospodaření</t>
  </si>
  <si>
    <r>
      <t xml:space="preserve">použití prostředků fondu investic na opravy a údržbu </t>
    </r>
    <r>
      <rPr>
        <sz val="8"/>
        <rFont val="Arial CE"/>
        <charset val="238"/>
      </rPr>
      <t>majetku</t>
    </r>
  </si>
  <si>
    <t xml:space="preserve">fond investic PO </t>
  </si>
  <si>
    <t>použití fondu investic (opravy)</t>
  </si>
  <si>
    <t xml:space="preserve">č. 410/2009 Sb. </t>
  </si>
  <si>
    <t>Příloha č. 7</t>
  </si>
  <si>
    <t>Přehled nákladů a výnosů příspěvkové organizace v hlavní činnosti</t>
  </si>
  <si>
    <t xml:space="preserve">Rozpočet mzdových prostředků hrazených z MŠMT celkem </t>
  </si>
  <si>
    <t>Kapitola rozpočtu 913 04 a 912</t>
  </si>
  <si>
    <t>1.</t>
  </si>
  <si>
    <t>odvod do rozpočtu zřizovatele - opravy a investice</t>
  </si>
  <si>
    <t>nespotřebované dotace z rozpočtu EU a mez.smluv</t>
  </si>
  <si>
    <t>peněžní dary neúčelové</t>
  </si>
  <si>
    <t>další rozvoj činnosti organizace</t>
  </si>
  <si>
    <t>čerpání nespotřebované dotace z rozpočtu EU a mez. smluv</t>
  </si>
  <si>
    <t>čerpání finančních prostředků fondu z minulých let (projekty) - nekrytý fond</t>
  </si>
  <si>
    <t xml:space="preserve">ř.3 = 1 + 2 </t>
  </si>
  <si>
    <t>ř. 7 = 3 + 4 + 5 + 6</t>
  </si>
  <si>
    <t>Kapitola rozpočtu 916 04</t>
  </si>
  <si>
    <t>FOND INVESTIC</t>
  </si>
  <si>
    <t>kap. 912xx - mimoř. investiční příspěvek na xxxx</t>
  </si>
  <si>
    <t>odvod z fondu investic organizace - opravy a investice</t>
  </si>
  <si>
    <t>ve výši výnosů z prodeje svěřeného dlouhodobého hmotného a nehmotného majetku</t>
  </si>
  <si>
    <t>odvod z činnosti organizace do rozpočtu zřizovatele</t>
  </si>
  <si>
    <t>čerpání darů účelových</t>
  </si>
  <si>
    <t xml:space="preserve">II. Použití fondu investic - financování kapitálové části rozpočtu organizace </t>
  </si>
  <si>
    <t>Ing. Jiřina Princová</t>
  </si>
  <si>
    <t>daňová úspora z  minulého roku</t>
  </si>
  <si>
    <t>časové překlenutí dočasného nesouladu mezi výnosy a náklady</t>
  </si>
  <si>
    <t>Dílčí ukazatele = účelové dotace součástí provozního příspěvku</t>
  </si>
  <si>
    <t>Sociální a zdravotní pojištění při použití fondu odměn, FKSP, zák.pojištění</t>
  </si>
  <si>
    <t>11a</t>
  </si>
  <si>
    <t>11b</t>
  </si>
  <si>
    <t>peněžní dary a příspěvky od jiných subjektů</t>
  </si>
  <si>
    <t>náklady projektů</t>
  </si>
  <si>
    <t>ostatní provozní náklady</t>
  </si>
  <si>
    <t>z toho:</t>
  </si>
  <si>
    <t xml:space="preserve">použití fondu investic na dlouhodobý majetek </t>
  </si>
  <si>
    <t>z toho (řádek 38 až 40):</t>
  </si>
  <si>
    <t>DISPONIBILNÍ ZŮSTATEK FONDU</t>
  </si>
  <si>
    <t>posílení fondu investic</t>
  </si>
  <si>
    <t>12a</t>
  </si>
  <si>
    <t>12b</t>
  </si>
  <si>
    <t>účelové příspěvky z kap. 91304 = díčí ukazatele celkem</t>
  </si>
  <si>
    <t>odvod z fondu investic organizace - odpisy nemovitého majetku</t>
  </si>
  <si>
    <t>Odvody 33,8 % - sociální a zdravotní pojištění</t>
  </si>
  <si>
    <t>hodnota nesplacené návratné finanční výpomoci od zřizovatele</t>
  </si>
  <si>
    <t>Číslo usnesení</t>
  </si>
  <si>
    <t>I. Čerpání účelových finančních darů</t>
  </si>
  <si>
    <t>čerpání účelových fin. darů - celkem</t>
  </si>
  <si>
    <t>Částka celkem</t>
  </si>
  <si>
    <t>Utraceno v min. letech</t>
  </si>
  <si>
    <t>II. Použití rezervního fondu</t>
  </si>
  <si>
    <t>Další rozvoj činnosti organizace</t>
  </si>
  <si>
    <t>Časové překlenutí dočasného nesouladu mezi N a V</t>
  </si>
  <si>
    <t>X</t>
  </si>
  <si>
    <t>Čerpání rezervního fondu - celkem</t>
  </si>
  <si>
    <t>Sestavil:</t>
  </si>
  <si>
    <t xml:space="preserve">Vedoucí odboru KÚ LK: </t>
  </si>
  <si>
    <t xml:space="preserve">Sestavil:  </t>
  </si>
  <si>
    <t xml:space="preserve">Ředitel/ka organizace:   </t>
  </si>
  <si>
    <t>Vedoucí odboru KÚ LK:</t>
  </si>
  <si>
    <t xml:space="preserve">Ředitel organizace: </t>
  </si>
  <si>
    <t>vedoucí odboru KÚ LK: Ing. Jiřina Princová</t>
  </si>
  <si>
    <t>Provozní příspěvek na elektrickou energii</t>
  </si>
  <si>
    <t>Přepočtený počet úvazků zaměstnanců:</t>
  </si>
  <si>
    <t>dle schváleného rozpočtu MŠMT</t>
  </si>
  <si>
    <t>skutečnost k datu vyplnění</t>
  </si>
  <si>
    <t>ř.9</t>
  </si>
  <si>
    <t>ř.8</t>
  </si>
  <si>
    <t xml:space="preserve">z toho investiční dary z minulých let </t>
  </si>
  <si>
    <t>Skutečnost roku 2023</t>
  </si>
  <si>
    <t>neinvest.dotace z veřej.rozp., st.rozpočtu, st.fondů, EU</t>
  </si>
  <si>
    <t>investiční příspěvky ze stát. fondů a jiných veřej.rozpočtů</t>
  </si>
  <si>
    <t xml:space="preserve">odvod do rozpočtu zřizovatele </t>
  </si>
  <si>
    <t>ostatní použití fondu - na odměny zaměstnancům</t>
  </si>
  <si>
    <t>zlepšený výsledek hospodaření</t>
  </si>
  <si>
    <t xml:space="preserve">ostatní tvorba </t>
  </si>
  <si>
    <t>TVORBA FONDU CELKEM</t>
  </si>
  <si>
    <t>ČERPÁNÍ FONDU CELKEM</t>
  </si>
  <si>
    <t>FKSP 1%</t>
  </si>
  <si>
    <t>limit prostředků na platy</t>
  </si>
  <si>
    <t>I. Opravy a údržba majetku - neinvestiční povahy</t>
  </si>
  <si>
    <t>úhrada odvodů a penále z porušení rozpočtové kázně</t>
  </si>
  <si>
    <t>Odvody a penále za porušení rozpočtové kázně</t>
  </si>
  <si>
    <t>Výše finančně nekrytého fondu</t>
  </si>
  <si>
    <t xml:space="preserve">KONEČNÝ STAV FONDU K 31.12. </t>
  </si>
  <si>
    <t>(disponibilní zůstatek)</t>
  </si>
  <si>
    <r>
      <t xml:space="preserve">dočasné použití finančních prostředků fondu bez čerpání fondu (projekty) + </t>
    </r>
    <r>
      <rPr>
        <b/>
        <sz val="8"/>
        <rFont val="Arial CE"/>
        <charset val="238"/>
      </rPr>
      <t>VÝŠE FINANČNĚ NEKRYTÉHO FONDU</t>
    </r>
  </si>
  <si>
    <t>Provozní příspěvek na plyn</t>
  </si>
  <si>
    <t xml:space="preserve">Provozní příspěvek na dálkové, popř. jiný zdroj vytápění </t>
  </si>
  <si>
    <t>použití fondu na překročení stanoveného objemu prostředků na platy</t>
  </si>
  <si>
    <t>Přehled nákladů a výnosů příspěvkové organizace v hlavní činnosti na rok 2025</t>
  </si>
  <si>
    <t>Skutečnost roku 2024</t>
  </si>
  <si>
    <t>Rozpočet roku 2025</t>
  </si>
  <si>
    <t>BILANCE FINANČNÍCH VZTAHŮ PŘÍSPĚVKOVÉ ORGANIZACE NA ROK 2025</t>
  </si>
  <si>
    <t>SOUSTAVA UKAZATELŮ K ROZPOČTU ORGANIZACE NA ROK 2025</t>
  </si>
  <si>
    <t xml:space="preserve">Ředitel/ka organizace: </t>
  </si>
  <si>
    <t>PLÁN INVESTIC ORGANIZACE na rok 2025</t>
  </si>
  <si>
    <t>PLÁN ČERPÁNÍ REZERVNÍHO FONDU ORGANIZACE na rok 2025</t>
  </si>
  <si>
    <t>Částka k čerpání 2025</t>
  </si>
  <si>
    <t>ROZPOČET PŘÍMÝCH NÁKLADŮ NA ROK 2025</t>
  </si>
  <si>
    <t>Ředitel/ka organizace:</t>
  </si>
  <si>
    <t>návrh střednědobého výhledu pro období 2026 - 2027</t>
  </si>
  <si>
    <t>Střední zdravotnická škola a Střední odborná škola, Česká Lípa, příspěvková organizace</t>
  </si>
  <si>
    <t>Ing. Jana Zátková</t>
  </si>
  <si>
    <t>Mgr. Hana Kubátová Ortová</t>
  </si>
  <si>
    <t>rozpočet sestavil: Ing. Jana Zátková</t>
  </si>
  <si>
    <t>ředitel/ka organizace: Mgr. Hana Kubátová Ortová</t>
  </si>
  <si>
    <t>Martina Matyášová</t>
  </si>
  <si>
    <t>kap. 91204 - mimoř. neinvestiční příspěvek na stipendia</t>
  </si>
  <si>
    <t>Oprava svodnic na střechách Svojsíkova stezka</t>
  </si>
  <si>
    <t xml:space="preserve">COP 2025 Manipulátor </t>
  </si>
  <si>
    <t>327/VII/24/RK</t>
  </si>
  <si>
    <t xml:space="preserve">2025 Klimatizační jednotky </t>
  </si>
  <si>
    <t>2025 Projektová dokumentace kotelna</t>
  </si>
  <si>
    <t>Stipendia RAR</t>
  </si>
  <si>
    <t xml:space="preserve">2025 Užitkové ternní vozidlo </t>
  </si>
  <si>
    <t>provozní náklady hrazené od zřizovatele</t>
  </si>
  <si>
    <t>Dataprojektory</t>
  </si>
  <si>
    <t>Chrombooky</t>
  </si>
  <si>
    <t>Napájecí stanice k chrombookům</t>
  </si>
  <si>
    <t xml:space="preserve">Výměna osvětlení tělocvična Lužická </t>
  </si>
  <si>
    <t>Pevné PC - repasované</t>
  </si>
  <si>
    <t>Monitory k PC</t>
  </si>
  <si>
    <t>Šatní skříňky pro žáky</t>
  </si>
  <si>
    <t>Oprava asfaltových povrchů a zpevněná plocha v areálu 28.října 2707</t>
  </si>
  <si>
    <t>Switch</t>
  </si>
  <si>
    <t>Výměna tabulí v učebnách školy</t>
  </si>
  <si>
    <t>Protipožární dveře - výměna za havarijní stav</t>
  </si>
  <si>
    <t>Výměna dveří budova Lužická - učebny, soc. zařízení - "Stará budova"</t>
  </si>
  <si>
    <t>Výměna lina budova Lužická - schodiště, chodby "Stará budova" - nevyhovující stav</t>
  </si>
  <si>
    <t>Rozšíření stávajícího místního rozhlasu o další I.P. reproduktory</t>
  </si>
  <si>
    <t>kap. 91204 - mimoř. účelový příspěvek na "Příprava prostor pro SPC, SVP a PPP Česká Lípa - studie"</t>
  </si>
  <si>
    <t>dne: 10.3.2025</t>
  </si>
  <si>
    <t>Sestavil: Ing. Jana Zátková                                                  dne: 10.3.205                      podpis:</t>
  </si>
  <si>
    <t>317/VI/20/RK</t>
  </si>
  <si>
    <t xml:space="preserve">2025 Projektová dokumentace na venkovní SA </t>
  </si>
  <si>
    <t>dne: 15. 4. 2025</t>
  </si>
  <si>
    <t xml:space="preserve">Ředitel/ka organizace: Mgr. Hana Kubátová Ortová               dne: 10.3.2025                    podpis:    </t>
  </si>
  <si>
    <t>Vedoucí odboru KÚ LK: Ing. Jiřina Princová                        dne: 15. 4. 2025                   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</si>
</sst>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sz val="8"/>
      <color rgb="FFFF0000"/>
      <name val="Arial CE"/>
      <family val="2"/>
      <charset val="238"/>
    </font>
    <font>
      <sz val="8"/>
      <color rgb="FFFF0000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58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7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3" fillId="0" borderId="2" xfId="0" applyFont="1" applyBorder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0" borderId="0" xfId="0" applyFont="1"/>
    <xf numFmtId="0" fontId="7" fillId="0" borderId="0" xfId="0" applyFont="1"/>
    <xf numFmtId="0" fontId="3" fillId="0" borderId="7" xfId="0" applyFont="1" applyBorder="1"/>
    <xf numFmtId="0" fontId="3" fillId="0" borderId="4" xfId="0" applyFont="1" applyBorder="1" applyAlignment="1">
      <alignment horizontal="center"/>
    </xf>
    <xf numFmtId="0" fontId="4" fillId="0" borderId="8" xfId="0" applyFont="1" applyBorder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6" fillId="0" borderId="9" xfId="0" applyFont="1" applyBorder="1"/>
    <xf numFmtId="0" fontId="6" fillId="0" borderId="10" xfId="0" applyFont="1" applyBorder="1"/>
    <xf numFmtId="0" fontId="4" fillId="0" borderId="11" xfId="0" applyFont="1" applyBorder="1"/>
    <xf numFmtId="0" fontId="4" fillId="0" borderId="0" xfId="0" applyFont="1" applyAlignment="1">
      <alignment vertical="top"/>
    </xf>
    <xf numFmtId="0" fontId="7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3" fontId="7" fillId="0" borderId="2" xfId="0" applyNumberFormat="1" applyFont="1" applyBorder="1"/>
    <xf numFmtId="3" fontId="7" fillId="0" borderId="13" xfId="0" applyNumberFormat="1" applyFont="1" applyBorder="1"/>
    <xf numFmtId="3" fontId="4" fillId="0" borderId="13" xfId="0" applyNumberFormat="1" applyFont="1" applyBorder="1"/>
    <xf numFmtId="3" fontId="4" fillId="0" borderId="0" xfId="0" applyNumberFormat="1" applyFont="1"/>
    <xf numFmtId="1" fontId="4" fillId="0" borderId="0" xfId="0" applyNumberFormat="1" applyFont="1"/>
    <xf numFmtId="1" fontId="10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2" fillId="0" borderId="0" xfId="0" applyFont="1"/>
    <xf numFmtId="0" fontId="6" fillId="0" borderId="14" xfId="0" applyFont="1" applyBorder="1"/>
    <xf numFmtId="0" fontId="6" fillId="0" borderId="15" xfId="0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0" fontId="6" fillId="0" borderId="17" xfId="0" applyFont="1" applyBorder="1" applyAlignment="1">
      <alignment horizontal="left"/>
    </xf>
    <xf numFmtId="14" fontId="6" fillId="0" borderId="18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3" fontId="6" fillId="0" borderId="20" xfId="0" applyNumberFormat="1" applyFont="1" applyBorder="1" applyAlignment="1">
      <alignment horizontal="right"/>
    </xf>
    <xf numFmtId="3" fontId="6" fillId="0" borderId="21" xfId="0" applyNumberFormat="1" applyFont="1" applyBorder="1" applyAlignment="1">
      <alignment horizontal="right"/>
    </xf>
    <xf numFmtId="0" fontId="4" fillId="0" borderId="22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3" fontId="6" fillId="0" borderId="2" xfId="0" applyNumberFormat="1" applyFont="1" applyBorder="1"/>
    <xf numFmtId="3" fontId="6" fillId="0" borderId="13" xfId="0" applyNumberFormat="1" applyFont="1" applyBorder="1"/>
    <xf numFmtId="0" fontId="4" fillId="0" borderId="3" xfId="0" applyFont="1" applyBorder="1" applyAlignment="1">
      <alignment horizontal="left"/>
    </xf>
    <xf numFmtId="3" fontId="4" fillId="0" borderId="2" xfId="0" applyNumberFormat="1" applyFont="1" applyBorder="1"/>
    <xf numFmtId="3" fontId="4" fillId="0" borderId="6" xfId="0" applyNumberFormat="1" applyFont="1" applyBorder="1"/>
    <xf numFmtId="3" fontId="4" fillId="0" borderId="13" xfId="0" applyNumberFormat="1" applyFont="1" applyBorder="1" applyAlignment="1">
      <alignment horizontal="right"/>
    </xf>
    <xf numFmtId="3" fontId="6" fillId="0" borderId="6" xfId="0" applyNumberFormat="1" applyFont="1" applyBorder="1"/>
    <xf numFmtId="3" fontId="7" fillId="0" borderId="6" xfId="0" applyNumberFormat="1" applyFont="1" applyBorder="1"/>
    <xf numFmtId="3" fontId="7" fillId="0" borderId="23" xfId="0" applyNumberFormat="1" applyFont="1" applyBorder="1"/>
    <xf numFmtId="0" fontId="4" fillId="0" borderId="24" xfId="0" applyFont="1" applyBorder="1" applyAlignment="1">
      <alignment horizontal="center"/>
    </xf>
    <xf numFmtId="3" fontId="7" fillId="0" borderId="25" xfId="0" applyNumberFormat="1" applyFont="1" applyBorder="1"/>
    <xf numFmtId="3" fontId="7" fillId="0" borderId="26" xfId="0" applyNumberFormat="1" applyFont="1" applyBorder="1"/>
    <xf numFmtId="0" fontId="6" fillId="0" borderId="0" xfId="0" applyFont="1"/>
    <xf numFmtId="0" fontId="9" fillId="0" borderId="0" xfId="0" applyFont="1"/>
    <xf numFmtId="0" fontId="3" fillId="0" borderId="0" xfId="0" applyFont="1" applyAlignment="1">
      <alignment horizontal="right"/>
    </xf>
    <xf numFmtId="0" fontId="8" fillId="0" borderId="0" xfId="0" applyFont="1"/>
    <xf numFmtId="0" fontId="3" fillId="0" borderId="27" xfId="0" applyFont="1" applyBorder="1"/>
    <xf numFmtId="0" fontId="7" fillId="0" borderId="28" xfId="0" applyFont="1" applyBorder="1"/>
    <xf numFmtId="0" fontId="3" fillId="0" borderId="28" xfId="0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14" fontId="4" fillId="0" borderId="0" xfId="0" applyNumberFormat="1" applyFont="1" applyAlignment="1">
      <alignment vertical="center"/>
    </xf>
    <xf numFmtId="0" fontId="9" fillId="0" borderId="0" xfId="0" applyFont="1" applyAlignment="1">
      <alignment horizontal="left"/>
    </xf>
    <xf numFmtId="1" fontId="4" fillId="0" borderId="29" xfId="0" applyNumberFormat="1" applyFont="1" applyBorder="1" applyAlignment="1">
      <alignment horizontal="center"/>
    </xf>
    <xf numFmtId="1" fontId="4" fillId="0" borderId="20" xfId="0" applyNumberFormat="1" applyFont="1" applyBorder="1"/>
    <xf numFmtId="1" fontId="4" fillId="0" borderId="30" xfId="0" applyNumberFormat="1" applyFont="1" applyBorder="1"/>
    <xf numFmtId="1" fontId="4" fillId="0" borderId="22" xfId="0" applyNumberFormat="1" applyFont="1" applyBorder="1" applyAlignment="1">
      <alignment horizontal="center"/>
    </xf>
    <xf numFmtId="1" fontId="4" fillId="0" borderId="2" xfId="0" applyNumberFormat="1" applyFont="1" applyBorder="1"/>
    <xf numFmtId="1" fontId="4" fillId="0" borderId="31" xfId="0" applyNumberFormat="1" applyFont="1" applyBorder="1"/>
    <xf numFmtId="1" fontId="4" fillId="0" borderId="32" xfId="0" applyNumberFormat="1" applyFont="1" applyBorder="1"/>
    <xf numFmtId="1" fontId="4" fillId="0" borderId="33" xfId="0" applyNumberFormat="1" applyFont="1" applyBorder="1" applyAlignment="1">
      <alignment horizontal="center"/>
    </xf>
    <xf numFmtId="1" fontId="4" fillId="0" borderId="34" xfId="0" applyNumberFormat="1" applyFont="1" applyBorder="1"/>
    <xf numFmtId="1" fontId="4" fillId="0" borderId="35" xfId="0" applyNumberFormat="1" applyFont="1" applyBorder="1" applyAlignment="1">
      <alignment horizontal="center"/>
    </xf>
    <xf numFmtId="1" fontId="4" fillId="0" borderId="6" xfId="0" applyNumberFormat="1" applyFont="1" applyBorder="1"/>
    <xf numFmtId="1" fontId="4" fillId="0" borderId="27" xfId="0" applyNumberFormat="1" applyFont="1" applyBorder="1" applyAlignment="1">
      <alignment horizontal="center"/>
    </xf>
    <xf numFmtId="1" fontId="4" fillId="0" borderId="28" xfId="0" applyNumberFormat="1" applyFont="1" applyBorder="1"/>
    <xf numFmtId="1" fontId="4" fillId="0" borderId="36" xfId="0" applyNumberFormat="1" applyFont="1" applyBorder="1"/>
    <xf numFmtId="1" fontId="4" fillId="0" borderId="10" xfId="0" applyNumberFormat="1" applyFont="1" applyBorder="1"/>
    <xf numFmtId="1" fontId="10" fillId="0" borderId="0" xfId="0" applyNumberFormat="1" applyFont="1"/>
    <xf numFmtId="1" fontId="4" fillId="0" borderId="37" xfId="0" applyNumberFormat="1" applyFont="1" applyBorder="1"/>
    <xf numFmtId="0" fontId="3" fillId="0" borderId="29" xfId="0" applyFont="1" applyBorder="1" applyAlignment="1">
      <alignment horizontal="center"/>
    </xf>
    <xf numFmtId="0" fontId="4" fillId="0" borderId="20" xfId="0" applyFont="1" applyBorder="1"/>
    <xf numFmtId="3" fontId="4" fillId="0" borderId="38" xfId="0" applyNumberFormat="1" applyFont="1" applyBorder="1"/>
    <xf numFmtId="3" fontId="4" fillId="0" borderId="39" xfId="0" applyNumberFormat="1" applyFont="1" applyBorder="1" applyAlignment="1">
      <alignment horizontal="center"/>
    </xf>
    <xf numFmtId="3" fontId="7" fillId="0" borderId="40" xfId="0" applyNumberFormat="1" applyFont="1" applyBorder="1"/>
    <xf numFmtId="0" fontId="3" fillId="0" borderId="41" xfId="0" applyFont="1" applyBorder="1" applyAlignment="1">
      <alignment horizontal="center"/>
    </xf>
    <xf numFmtId="0" fontId="6" fillId="0" borderId="2" xfId="0" applyFont="1" applyBorder="1"/>
    <xf numFmtId="3" fontId="4" fillId="0" borderId="22" xfId="0" applyNumberFormat="1" applyFont="1" applyBorder="1" applyAlignment="1">
      <alignment horizontal="center"/>
    </xf>
    <xf numFmtId="3" fontId="4" fillId="0" borderId="42" xfId="0" applyNumberFormat="1" applyFont="1" applyBorder="1"/>
    <xf numFmtId="0" fontId="11" fillId="0" borderId="0" xfId="0" applyFont="1"/>
    <xf numFmtId="0" fontId="11" fillId="0" borderId="15" xfId="0" applyFont="1" applyBorder="1"/>
    <xf numFmtId="0" fontId="11" fillId="0" borderId="43" xfId="0" applyFont="1" applyBorder="1"/>
    <xf numFmtId="0" fontId="7" fillId="0" borderId="8" xfId="0" applyFont="1" applyBorder="1"/>
    <xf numFmtId="0" fontId="7" fillId="0" borderId="7" xfId="0" applyFont="1" applyBorder="1" applyAlignment="1">
      <alignment horizontal="center"/>
    </xf>
    <xf numFmtId="4" fontId="11" fillId="0" borderId="0" xfId="0" applyNumberFormat="1" applyFont="1"/>
    <xf numFmtId="3" fontId="11" fillId="0" borderId="0" xfId="0" applyNumberFormat="1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/>
    <xf numFmtId="3" fontId="4" fillId="0" borderId="6" xfId="0" applyNumberFormat="1" applyFont="1" applyBorder="1" applyAlignment="1">
      <alignment wrapText="1"/>
    </xf>
    <xf numFmtId="0" fontId="11" fillId="0" borderId="44" xfId="0" applyFont="1" applyBorder="1"/>
    <xf numFmtId="0" fontId="11" fillId="0" borderId="31" xfId="0" applyFont="1" applyBorder="1"/>
    <xf numFmtId="3" fontId="11" fillId="0" borderId="45" xfId="0" applyNumberFormat="1" applyFont="1" applyBorder="1"/>
    <xf numFmtId="0" fontId="11" fillId="0" borderId="33" xfId="0" applyFont="1" applyBorder="1"/>
    <xf numFmtId="0" fontId="11" fillId="0" borderId="34" xfId="0" applyFont="1" applyBorder="1"/>
    <xf numFmtId="3" fontId="11" fillId="0" borderId="27" xfId="0" applyNumberFormat="1" applyFont="1" applyBorder="1"/>
    <xf numFmtId="3" fontId="3" fillId="0" borderId="21" xfId="0" applyNumberFormat="1" applyFont="1" applyBorder="1"/>
    <xf numFmtId="3" fontId="3" fillId="0" borderId="13" xfId="0" applyNumberFormat="1" applyFont="1" applyBorder="1"/>
    <xf numFmtId="0" fontId="3" fillId="0" borderId="2" xfId="0" applyFont="1" applyBorder="1" applyAlignment="1">
      <alignment wrapText="1"/>
    </xf>
    <xf numFmtId="3" fontId="3" fillId="0" borderId="6" xfId="0" applyNumberFormat="1" applyFont="1" applyBorder="1"/>
    <xf numFmtId="3" fontId="3" fillId="0" borderId="2" xfId="0" applyNumberFormat="1" applyFont="1" applyBorder="1"/>
    <xf numFmtId="3" fontId="4" fillId="0" borderId="38" xfId="0" applyNumberFormat="1" applyFont="1" applyBorder="1" applyAlignment="1">
      <alignment horizontal="right"/>
    </xf>
    <xf numFmtId="3" fontId="4" fillId="0" borderId="42" xfId="0" applyNumberFormat="1" applyFont="1" applyBorder="1" applyAlignment="1">
      <alignment horizontal="right"/>
    </xf>
    <xf numFmtId="0" fontId="3" fillId="0" borderId="4" xfId="0" applyFont="1" applyBorder="1"/>
    <xf numFmtId="0" fontId="3" fillId="0" borderId="8" xfId="0" applyFont="1" applyBorder="1"/>
    <xf numFmtId="0" fontId="3" fillId="0" borderId="35" xfId="0" applyFont="1" applyBorder="1" applyAlignment="1">
      <alignment horizontal="center"/>
    </xf>
    <xf numFmtId="3" fontId="4" fillId="0" borderId="47" xfId="0" applyNumberFormat="1" applyFont="1" applyBorder="1" applyAlignment="1">
      <alignment horizontal="center"/>
    </xf>
    <xf numFmtId="3" fontId="7" fillId="0" borderId="32" xfId="0" applyNumberFormat="1" applyFont="1" applyBorder="1"/>
    <xf numFmtId="3" fontId="3" fillId="0" borderId="5" xfId="0" applyNumberFormat="1" applyFont="1" applyBorder="1"/>
    <xf numFmtId="1" fontId="6" fillId="0" borderId="16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4" fillId="0" borderId="44" xfId="0" applyFont="1" applyBorder="1"/>
    <xf numFmtId="0" fontId="7" fillId="0" borderId="44" xfId="0" applyFont="1" applyBorder="1"/>
    <xf numFmtId="0" fontId="6" fillId="0" borderId="50" xfId="0" applyFont="1" applyBorder="1"/>
    <xf numFmtId="0" fontId="4" fillId="0" borderId="2" xfId="0" applyFont="1" applyBorder="1" applyAlignment="1">
      <alignment wrapText="1"/>
    </xf>
    <xf numFmtId="4" fontId="0" fillId="0" borderId="0" xfId="0" applyNumberFormat="1"/>
    <xf numFmtId="0" fontId="9" fillId="0" borderId="0" xfId="0" applyFont="1" applyAlignment="1">
      <alignment vertical="center"/>
    </xf>
    <xf numFmtId="0" fontId="4" fillId="0" borderId="52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3" fillId="0" borderId="53" xfId="0" applyFont="1" applyBorder="1"/>
    <xf numFmtId="0" fontId="3" fillId="0" borderId="54" xfId="0" applyFont="1" applyBorder="1"/>
    <xf numFmtId="0" fontId="3" fillId="0" borderId="36" xfId="0" applyFont="1" applyBorder="1"/>
    <xf numFmtId="0" fontId="3" fillId="0" borderId="40" xfId="0" applyFont="1" applyBorder="1"/>
    <xf numFmtId="0" fontId="3" fillId="0" borderId="12" xfId="0" applyFont="1" applyBorder="1"/>
    <xf numFmtId="0" fontId="3" fillId="0" borderId="39" xfId="0" applyFont="1" applyBorder="1"/>
    <xf numFmtId="0" fontId="3" fillId="0" borderId="22" xfId="0" applyFont="1" applyBorder="1"/>
    <xf numFmtId="1" fontId="4" fillId="0" borderId="45" xfId="0" applyNumberFormat="1" applyFont="1" applyBorder="1" applyAlignment="1">
      <alignment horizontal="center"/>
    </xf>
    <xf numFmtId="1" fontId="4" fillId="0" borderId="39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3" fontId="7" fillId="0" borderId="48" xfId="0" applyNumberFormat="1" applyFont="1" applyBorder="1"/>
    <xf numFmtId="0" fontId="4" fillId="0" borderId="52" xfId="0" applyFont="1" applyBorder="1"/>
    <xf numFmtId="0" fontId="8" fillId="0" borderId="0" xfId="0" applyFont="1" applyAlignment="1">
      <alignment vertical="top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 vertical="center" shrinkToFit="1"/>
    </xf>
    <xf numFmtId="4" fontId="3" fillId="0" borderId="0" xfId="0" applyNumberFormat="1" applyFont="1"/>
    <xf numFmtId="14" fontId="3" fillId="0" borderId="0" xfId="0" applyNumberFormat="1" applyFont="1" applyAlignment="1">
      <alignment vertical="center"/>
    </xf>
    <xf numFmtId="14" fontId="4" fillId="0" borderId="0" xfId="0" applyNumberFormat="1" applyFont="1" applyAlignment="1">
      <alignment horizontal="left" vertical="center" shrinkToFit="1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left"/>
    </xf>
    <xf numFmtId="1" fontId="4" fillId="0" borderId="2" xfId="0" applyNumberFormat="1" applyFont="1" applyBorder="1" applyAlignment="1">
      <alignment horizontal="center"/>
    </xf>
    <xf numFmtId="1" fontId="4" fillId="0" borderId="24" xfId="0" applyNumberFormat="1" applyFont="1" applyBorder="1" applyAlignment="1">
      <alignment horizontal="center"/>
    </xf>
    <xf numFmtId="1" fontId="4" fillId="0" borderId="11" xfId="0" applyNumberFormat="1" applyFont="1" applyBorder="1"/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49" fontId="4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right"/>
    </xf>
    <xf numFmtId="0" fontId="3" fillId="0" borderId="39" xfId="0" applyFont="1" applyBorder="1" applyAlignment="1">
      <alignment horizontal="center"/>
    </xf>
    <xf numFmtId="0" fontId="7" fillId="0" borderId="20" xfId="0" applyFont="1" applyBorder="1"/>
    <xf numFmtId="0" fontId="3" fillId="0" borderId="47" xfId="0" applyFont="1" applyBorder="1" applyAlignment="1">
      <alignment horizontal="center"/>
    </xf>
    <xf numFmtId="0" fontId="7" fillId="0" borderId="32" xfId="0" applyFont="1" applyBorder="1"/>
    <xf numFmtId="3" fontId="3" fillId="0" borderId="48" xfId="0" applyNumberFormat="1" applyFont="1" applyBorder="1"/>
    <xf numFmtId="0" fontId="3" fillId="0" borderId="32" xfId="0" applyFont="1" applyBorder="1"/>
    <xf numFmtId="0" fontId="3" fillId="0" borderId="22" xfId="0" applyFont="1" applyBorder="1" applyAlignment="1">
      <alignment horizontal="center"/>
    </xf>
    <xf numFmtId="0" fontId="11" fillId="0" borderId="22" xfId="0" applyFont="1" applyBorder="1"/>
    <xf numFmtId="0" fontId="11" fillId="0" borderId="2" xfId="0" applyFont="1" applyBorder="1"/>
    <xf numFmtId="0" fontId="7" fillId="0" borderId="2" xfId="0" applyFont="1" applyBorder="1"/>
    <xf numFmtId="0" fontId="3" fillId="0" borderId="31" xfId="0" applyFont="1" applyBorder="1" applyAlignment="1">
      <alignment wrapText="1"/>
    </xf>
    <xf numFmtId="3" fontId="3" fillId="0" borderId="55" xfId="0" applyNumberFormat="1" applyFont="1" applyBorder="1"/>
    <xf numFmtId="3" fontId="7" fillId="0" borderId="21" xfId="0" applyNumberFormat="1" applyFont="1" applyBorder="1"/>
    <xf numFmtId="3" fontId="4" fillId="0" borderId="48" xfId="0" applyNumberFormat="1" applyFont="1" applyBorder="1"/>
    <xf numFmtId="3" fontId="6" fillId="0" borderId="0" xfId="0" applyNumberFormat="1" applyFont="1"/>
    <xf numFmtId="0" fontId="11" fillId="0" borderId="27" xfId="0" applyFont="1" applyBorder="1" applyAlignment="1">
      <alignment horizontal="center"/>
    </xf>
    <xf numFmtId="0" fontId="7" fillId="0" borderId="34" xfId="0" applyFont="1" applyBorder="1"/>
    <xf numFmtId="3" fontId="3" fillId="0" borderId="46" xfId="0" applyNumberFormat="1" applyFont="1" applyBorder="1"/>
    <xf numFmtId="0" fontId="11" fillId="0" borderId="0" xfId="0" applyFont="1" applyAlignment="1">
      <alignment horizontal="center"/>
    </xf>
    <xf numFmtId="3" fontId="3" fillId="0" borderId="0" xfId="0" applyNumberFormat="1" applyFont="1"/>
    <xf numFmtId="3" fontId="6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3" fontId="7" fillId="0" borderId="20" xfId="0" applyNumberFormat="1" applyFont="1" applyBorder="1"/>
    <xf numFmtId="3" fontId="3" fillId="0" borderId="32" xfId="0" applyNumberFormat="1" applyFont="1" applyBorder="1"/>
    <xf numFmtId="3" fontId="11" fillId="0" borderId="22" xfId="0" applyNumberFormat="1" applyFont="1" applyBorder="1"/>
    <xf numFmtId="3" fontId="11" fillId="0" borderId="2" xfId="0" applyNumberFormat="1" applyFont="1" applyBorder="1"/>
    <xf numFmtId="3" fontId="11" fillId="0" borderId="13" xfId="0" applyNumberFormat="1" applyFont="1" applyBorder="1"/>
    <xf numFmtId="3" fontId="4" fillId="0" borderId="0" xfId="0" applyNumberFormat="1" applyFont="1" applyAlignment="1">
      <alignment vertical="top"/>
    </xf>
    <xf numFmtId="3" fontId="7" fillId="0" borderId="13" xfId="0" applyNumberFormat="1" applyFont="1" applyBorder="1" applyAlignment="1">
      <alignment wrapText="1"/>
    </xf>
    <xf numFmtId="3" fontId="6" fillId="0" borderId="26" xfId="0" applyNumberFormat="1" applyFont="1" applyBorder="1"/>
    <xf numFmtId="3" fontId="11" fillId="0" borderId="24" xfId="0" applyNumberFormat="1" applyFont="1" applyBorder="1"/>
    <xf numFmtId="3" fontId="11" fillId="0" borderId="25" xfId="0" applyNumberFormat="1" applyFont="1" applyBorder="1"/>
    <xf numFmtId="3" fontId="11" fillId="0" borderId="26" xfId="0" applyNumberFormat="1" applyFont="1" applyBorder="1"/>
    <xf numFmtId="0" fontId="3" fillId="0" borderId="2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3" fontId="4" fillId="0" borderId="57" xfId="0" applyNumberFormat="1" applyFont="1" applyBorder="1" applyAlignment="1">
      <alignment wrapText="1"/>
    </xf>
    <xf numFmtId="3" fontId="7" fillId="0" borderId="5" xfId="0" applyNumberFormat="1" applyFont="1" applyBorder="1"/>
    <xf numFmtId="3" fontId="4" fillId="0" borderId="2" xfId="0" applyNumberFormat="1" applyFont="1" applyBorder="1" applyAlignment="1">
      <alignment wrapText="1"/>
    </xf>
    <xf numFmtId="3" fontId="4" fillId="0" borderId="22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3" fontId="3" fillId="0" borderId="28" xfId="0" applyNumberFormat="1" applyFont="1" applyBorder="1"/>
    <xf numFmtId="3" fontId="3" fillId="2" borderId="2" xfId="0" applyNumberFormat="1" applyFont="1" applyFill="1" applyBorder="1"/>
    <xf numFmtId="0" fontId="4" fillId="0" borderId="2" xfId="0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3" fillId="0" borderId="13" xfId="0" applyNumberFormat="1" applyFont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14" fillId="2" borderId="2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4" fillId="2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vertical="center" wrapText="1"/>
    </xf>
    <xf numFmtId="3" fontId="3" fillId="2" borderId="13" xfId="0" applyNumberFormat="1" applyFont="1" applyFill="1" applyBorder="1"/>
    <xf numFmtId="3" fontId="7" fillId="2" borderId="13" xfId="0" applyNumberFormat="1" applyFont="1" applyFill="1" applyBorder="1"/>
    <xf numFmtId="3" fontId="6" fillId="2" borderId="13" xfId="0" applyNumberFormat="1" applyFont="1" applyFill="1" applyBorder="1"/>
    <xf numFmtId="3" fontId="4" fillId="2" borderId="13" xfId="0" applyNumberFormat="1" applyFont="1" applyFill="1" applyBorder="1" applyAlignment="1">
      <alignment vertical="center"/>
    </xf>
    <xf numFmtId="3" fontId="4" fillId="2" borderId="13" xfId="0" applyNumberFormat="1" applyFont="1" applyFill="1" applyBorder="1"/>
    <xf numFmtId="3" fontId="11" fillId="2" borderId="13" xfId="0" applyNumberFormat="1" applyFont="1" applyFill="1" applyBorder="1"/>
    <xf numFmtId="3" fontId="3" fillId="2" borderId="48" xfId="0" applyNumberFormat="1" applyFont="1" applyFill="1" applyBorder="1"/>
    <xf numFmtId="3" fontId="0" fillId="2" borderId="13" xfId="0" applyNumberFormat="1" applyFill="1" applyBorder="1"/>
    <xf numFmtId="3" fontId="3" fillId="2" borderId="55" xfId="0" applyNumberFormat="1" applyFont="1" applyFill="1" applyBorder="1"/>
    <xf numFmtId="3" fontId="4" fillId="2" borderId="23" xfId="0" applyNumberFormat="1" applyFont="1" applyFill="1" applyBorder="1"/>
    <xf numFmtId="3" fontId="7" fillId="2" borderId="23" xfId="0" applyNumberFormat="1" applyFont="1" applyFill="1" applyBorder="1"/>
    <xf numFmtId="3" fontId="4" fillId="2" borderId="23" xfId="0" applyNumberFormat="1" applyFont="1" applyFill="1" applyBorder="1" applyAlignment="1">
      <alignment horizontal="right"/>
    </xf>
    <xf numFmtId="3" fontId="6" fillId="2" borderId="23" xfId="0" applyNumberFormat="1" applyFont="1" applyFill="1" applyBorder="1"/>
    <xf numFmtId="3" fontId="4" fillId="2" borderId="38" xfId="0" applyNumberFormat="1" applyFont="1" applyFill="1" applyBorder="1"/>
    <xf numFmtId="3" fontId="4" fillId="2" borderId="13" xfId="0" applyNumberFormat="1" applyFont="1" applyFill="1" applyBorder="1" applyAlignment="1">
      <alignment horizontal="right"/>
    </xf>
    <xf numFmtId="3" fontId="4" fillId="2" borderId="51" xfId="0" applyNumberFormat="1" applyFont="1" applyFill="1" applyBorder="1"/>
    <xf numFmtId="3" fontId="4" fillId="2" borderId="42" xfId="0" applyNumberFormat="1" applyFont="1" applyFill="1" applyBorder="1"/>
    <xf numFmtId="1" fontId="4" fillId="2" borderId="2" xfId="0" applyNumberFormat="1" applyFont="1" applyFill="1" applyBorder="1" applyAlignment="1">
      <alignment wrapText="1"/>
    </xf>
    <xf numFmtId="1" fontId="13" fillId="2" borderId="31" xfId="0" applyNumberFormat="1" applyFont="1" applyFill="1" applyBorder="1"/>
    <xf numFmtId="3" fontId="4" fillId="2" borderId="0" xfId="0" applyNumberFormat="1" applyFont="1" applyFill="1"/>
    <xf numFmtId="3" fontId="4" fillId="2" borderId="0" xfId="0" applyNumberFormat="1" applyFont="1" applyFill="1" applyAlignment="1">
      <alignment horizontal="right"/>
    </xf>
    <xf numFmtId="3" fontId="4" fillId="2" borderId="49" xfId="0" applyNumberFormat="1" applyFont="1" applyFill="1" applyBorder="1"/>
    <xf numFmtId="3" fontId="3" fillId="2" borderId="21" xfId="0" applyNumberFormat="1" applyFont="1" applyFill="1" applyBorder="1"/>
    <xf numFmtId="3" fontId="7" fillId="2" borderId="26" xfId="0" applyNumberFormat="1" applyFont="1" applyFill="1" applyBorder="1"/>
    <xf numFmtId="0" fontId="3" fillId="2" borderId="0" xfId="0" applyFont="1" applyFill="1"/>
    <xf numFmtId="0" fontId="7" fillId="2" borderId="0" xfId="0" applyFont="1" applyFill="1"/>
    <xf numFmtId="164" fontId="3" fillId="2" borderId="21" xfId="0" applyNumberFormat="1" applyFont="1" applyFill="1" applyBorder="1"/>
    <xf numFmtId="164" fontId="3" fillId="2" borderId="26" xfId="0" applyNumberFormat="1" applyFont="1" applyFill="1" applyBorder="1"/>
    <xf numFmtId="1" fontId="6" fillId="2" borderId="15" xfId="0" applyNumberFormat="1" applyFont="1" applyFill="1" applyBorder="1" applyAlignment="1">
      <alignment horizontal="center"/>
    </xf>
    <xf numFmtId="1" fontId="6" fillId="2" borderId="19" xfId="0" applyNumberFormat="1" applyFont="1" applyFill="1" applyBorder="1" applyAlignment="1">
      <alignment horizontal="center"/>
    </xf>
    <xf numFmtId="1" fontId="6" fillId="2" borderId="16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right" vertic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left"/>
    </xf>
    <xf numFmtId="4" fontId="13" fillId="2" borderId="2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horizontal="center"/>
    </xf>
    <xf numFmtId="4" fontId="6" fillId="0" borderId="16" xfId="0" applyNumberFormat="1" applyFont="1" applyBorder="1" applyAlignment="1">
      <alignment horizontal="center" wrapText="1"/>
    </xf>
    <xf numFmtId="4" fontId="6" fillId="0" borderId="16" xfId="0" applyNumberFormat="1" applyFont="1" applyBorder="1" applyAlignment="1">
      <alignment horizontal="center"/>
    </xf>
    <xf numFmtId="4" fontId="3" fillId="0" borderId="0" xfId="0" applyNumberFormat="1" applyFont="1" applyAlignment="1">
      <alignment vertical="center"/>
    </xf>
    <xf numFmtId="0" fontId="3" fillId="0" borderId="0" xfId="0" applyFont="1"/>
    <xf numFmtId="0" fontId="6" fillId="0" borderId="43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6" fillId="0" borderId="54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28" xfId="0" applyFont="1" applyBorder="1" applyAlignment="1">
      <alignment horizontal="right"/>
    </xf>
    <xf numFmtId="0" fontId="4" fillId="0" borderId="0" xfId="0" applyFont="1"/>
    <xf numFmtId="0" fontId="11" fillId="0" borderId="0" xfId="0" applyFont="1"/>
    <xf numFmtId="0" fontId="2" fillId="0" borderId="0" xfId="0" applyFont="1"/>
    <xf numFmtId="0" fontId="5" fillId="0" borderId="28" xfId="0" applyFont="1" applyBorder="1" applyAlignment="1">
      <alignment horizontal="center"/>
    </xf>
    <xf numFmtId="1" fontId="5" fillId="0" borderId="28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8" fillId="0" borderId="28" xfId="0" applyFont="1" applyBorder="1" applyAlignment="1">
      <alignment horizontal="right"/>
    </xf>
    <xf numFmtId="0" fontId="11" fillId="0" borderId="56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right"/>
    </xf>
    <xf numFmtId="0" fontId="0" fillId="0" borderId="0" xfId="0" applyFont="1" applyFill="1" applyBorder="1" applyAlignment="1">
      <alignment horizontal="center" vertical="center" wrapText="1"/>
    </xf>
    <xf numFmtId="0" fontId="3" fillId="0" borderId="20" xfId="0" applyFont="1" applyFill="1" applyBorder="1"/>
    <xf numFmtId="0" fontId="3" fillId="0" borderId="0" xfId="0" applyFont="1" applyFill="1"/>
    <xf numFmtId="1" fontId="4" fillId="0" borderId="6" xfId="0" applyNumberFormat="1" applyFont="1" applyFill="1" applyBorder="1"/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6"/>
  <sheetViews>
    <sheetView tabSelected="1" zoomScaleNormal="100" workbookViewId="0">
      <selection activeCell="K90" sqref="K90"/>
    </sheetView>
  </sheetViews>
  <sheetFormatPr defaultColWidth="9.28515625" defaultRowHeight="12.75" x14ac:dyDescent="0.2"/>
  <cols>
    <col min="1" max="1" width="3.5703125" style="73" customWidth="1"/>
    <col min="2" max="2" width="6.28515625" style="118" customWidth="1"/>
    <col min="3" max="3" width="2.28515625" style="118" customWidth="1"/>
    <col min="4" max="4" width="7.42578125" style="118" customWidth="1"/>
    <col min="5" max="5" width="48.5703125" style="118" customWidth="1"/>
    <col min="6" max="7" width="14.42578125" style="123" customWidth="1"/>
    <col min="8" max="8" width="13.5703125" style="123" customWidth="1"/>
    <col min="9" max="11" width="9.28515625" style="118"/>
    <col min="12" max="12" width="10.140625" style="118" bestFit="1" customWidth="1"/>
    <col min="13" max="16384" width="9.28515625" style="118"/>
  </cols>
  <sheetData>
    <row r="1" spans="1:10" ht="12.75" customHeight="1" x14ac:dyDescent="0.2">
      <c r="A1" s="24"/>
      <c r="B1" s="314" t="s">
        <v>0</v>
      </c>
      <c r="C1" s="314"/>
      <c r="D1" s="314"/>
      <c r="E1" s="314"/>
      <c r="F1" s="24"/>
      <c r="G1" s="46" t="s">
        <v>1</v>
      </c>
      <c r="I1" s="24"/>
      <c r="J1" s="24"/>
    </row>
    <row r="2" spans="1:10" ht="12.75" customHeight="1" x14ac:dyDescent="0.2">
      <c r="A2" s="24"/>
      <c r="B2" s="314" t="s">
        <v>121</v>
      </c>
      <c r="C2" s="314"/>
      <c r="D2" s="314"/>
      <c r="E2" s="314"/>
      <c r="F2" s="24"/>
      <c r="G2" s="46" t="s">
        <v>124</v>
      </c>
      <c r="H2" s="353">
        <v>1437</v>
      </c>
      <c r="I2" s="24"/>
      <c r="J2" s="24"/>
    </row>
    <row r="3" spans="1:10" ht="6.75" customHeight="1" x14ac:dyDescent="0.2">
      <c r="A3" s="24"/>
      <c r="B3" s="24"/>
      <c r="C3" s="24"/>
      <c r="D3" s="24"/>
      <c r="E3" s="24"/>
      <c r="F3" s="24"/>
      <c r="G3" s="24"/>
      <c r="H3" s="293"/>
      <c r="I3" s="24"/>
      <c r="J3" s="24"/>
    </row>
    <row r="4" spans="1:10" ht="17.25" customHeight="1" x14ac:dyDescent="0.2">
      <c r="A4" s="315" t="s">
        <v>320</v>
      </c>
      <c r="B4" s="315"/>
      <c r="C4" s="315"/>
      <c r="D4" s="315"/>
      <c r="E4" s="315"/>
      <c r="F4" s="315"/>
      <c r="G4" s="315"/>
      <c r="H4" s="315"/>
      <c r="I4" s="24"/>
      <c r="J4" s="24"/>
    </row>
    <row r="5" spans="1:10" ht="9.75" customHeight="1" x14ac:dyDescent="0.2">
      <c r="A5" s="149"/>
      <c r="B5" s="149"/>
      <c r="C5" s="149"/>
      <c r="D5" s="149"/>
      <c r="E5" s="149"/>
      <c r="F5" s="149"/>
      <c r="G5" s="149"/>
      <c r="H5" s="297"/>
      <c r="I5" s="24"/>
      <c r="J5" s="24"/>
    </row>
    <row r="6" spans="1:10" ht="40.5" customHeight="1" x14ac:dyDescent="0.2">
      <c r="A6" s="352" t="s">
        <v>332</v>
      </c>
      <c r="B6" s="352"/>
      <c r="C6" s="352"/>
      <c r="D6" s="352"/>
      <c r="E6" s="352"/>
      <c r="F6" s="352"/>
      <c r="G6" s="352"/>
      <c r="H6" s="352"/>
      <c r="I6" s="24"/>
      <c r="J6" s="24"/>
    </row>
    <row r="7" spans="1:10" ht="12.75" customHeight="1" thickBot="1" x14ac:dyDescent="0.25">
      <c r="A7" s="316" t="s">
        <v>119</v>
      </c>
      <c r="B7" s="316"/>
      <c r="C7" s="316"/>
      <c r="D7" s="316"/>
      <c r="E7" s="316"/>
      <c r="F7" s="316"/>
      <c r="G7" s="316"/>
      <c r="H7" s="316"/>
      <c r="I7" s="24"/>
      <c r="J7" s="24"/>
    </row>
    <row r="8" spans="1:10" ht="27" customHeight="1" thickBot="1" x14ac:dyDescent="0.25">
      <c r="A8" s="48" t="s">
        <v>2</v>
      </c>
      <c r="B8" s="119"/>
      <c r="C8" s="302" t="s">
        <v>110</v>
      </c>
      <c r="D8" s="303"/>
      <c r="E8" s="49" t="s">
        <v>3</v>
      </c>
      <c r="F8" s="148" t="s">
        <v>299</v>
      </c>
      <c r="G8" s="148" t="s">
        <v>321</v>
      </c>
      <c r="H8" s="298" t="s">
        <v>322</v>
      </c>
      <c r="I8" s="24"/>
      <c r="J8" s="24"/>
    </row>
    <row r="9" spans="1:10" ht="12" customHeight="1" thickBot="1" x14ac:dyDescent="0.25">
      <c r="A9" s="144"/>
      <c r="B9" s="120"/>
      <c r="C9" s="51"/>
      <c r="D9" s="52" t="s">
        <v>232</v>
      </c>
      <c r="E9" s="53"/>
      <c r="F9" s="50"/>
      <c r="G9" s="50"/>
      <c r="H9" s="299"/>
      <c r="I9" s="24"/>
      <c r="J9" s="24"/>
    </row>
    <row r="10" spans="1:10" ht="10.5" customHeight="1" x14ac:dyDescent="0.2">
      <c r="A10" s="56" t="s">
        <v>237</v>
      </c>
      <c r="B10" s="304" t="s">
        <v>4</v>
      </c>
      <c r="C10" s="305"/>
      <c r="D10" s="305"/>
      <c r="E10" s="306"/>
      <c r="F10" s="54">
        <f>+F11+F19+F25+F31+F36+F44+F53+F58+F60</f>
        <v>132150852.27000001</v>
      </c>
      <c r="G10" s="54">
        <f>+G11+G19+G25+G31+G36+G44+G53+G58+G60</f>
        <v>142023704.55000001</v>
      </c>
      <c r="H10" s="55">
        <f>+H11+H19+H25+H31+H36+H44+H53+H58+H60</f>
        <v>150041095</v>
      </c>
      <c r="I10" s="24"/>
      <c r="J10" s="24"/>
    </row>
    <row r="11" spans="1:10" ht="10.5" customHeight="1" x14ac:dyDescent="0.2">
      <c r="A11" s="56" t="s">
        <v>133</v>
      </c>
      <c r="B11" s="16">
        <v>50</v>
      </c>
      <c r="C11" s="57" t="s">
        <v>5</v>
      </c>
      <c r="D11" s="58"/>
      <c r="E11" s="59"/>
      <c r="F11" s="60">
        <f>SUM(F12:F18)</f>
        <v>15169275</v>
      </c>
      <c r="G11" s="60">
        <f>SUM(G12:G18)</f>
        <v>16705987.66</v>
      </c>
      <c r="H11" s="61">
        <f>SUM(H12:H18)</f>
        <v>18332512</v>
      </c>
      <c r="I11" s="24"/>
      <c r="J11" s="24"/>
    </row>
    <row r="12" spans="1:10" ht="10.5" customHeight="1" x14ac:dyDescent="0.2">
      <c r="A12" s="56" t="s">
        <v>134</v>
      </c>
      <c r="B12" s="6"/>
      <c r="C12" s="17"/>
      <c r="D12" s="4">
        <v>501</v>
      </c>
      <c r="E12" s="62" t="s">
        <v>6</v>
      </c>
      <c r="F12" s="139">
        <v>6722922.1900000004</v>
      </c>
      <c r="G12" s="139">
        <v>6757498.7399999993</v>
      </c>
      <c r="H12" s="136">
        <v>6282512</v>
      </c>
      <c r="I12" s="24"/>
      <c r="J12" s="24"/>
    </row>
    <row r="13" spans="1:10" ht="10.5" customHeight="1" x14ac:dyDescent="0.2">
      <c r="A13" s="56" t="s">
        <v>135</v>
      </c>
      <c r="B13" s="6"/>
      <c r="C13" s="17"/>
      <c r="D13" s="22">
        <v>502</v>
      </c>
      <c r="E13" s="5" t="s">
        <v>116</v>
      </c>
      <c r="F13" s="139">
        <v>7629999.4800000004</v>
      </c>
      <c r="G13" s="139">
        <v>9195885.2400000002</v>
      </c>
      <c r="H13" s="261">
        <v>11500000</v>
      </c>
      <c r="I13" s="24"/>
      <c r="J13" s="24"/>
    </row>
    <row r="14" spans="1:10" ht="10.5" customHeight="1" x14ac:dyDescent="0.2">
      <c r="A14" s="56" t="s">
        <v>136</v>
      </c>
      <c r="B14" s="14"/>
      <c r="C14" s="7"/>
      <c r="D14" s="7">
        <v>503</v>
      </c>
      <c r="E14" s="15" t="s">
        <v>127</v>
      </c>
      <c r="F14" s="139">
        <v>0</v>
      </c>
      <c r="G14" s="139">
        <v>0</v>
      </c>
      <c r="H14" s="261">
        <v>0</v>
      </c>
      <c r="I14" s="24"/>
      <c r="J14" s="24"/>
    </row>
    <row r="15" spans="1:10" ht="10.5" customHeight="1" x14ac:dyDescent="0.2">
      <c r="A15" s="56" t="s">
        <v>137</v>
      </c>
      <c r="B15" s="6"/>
      <c r="C15" s="29"/>
      <c r="D15" s="29">
        <v>504</v>
      </c>
      <c r="E15" s="30" t="s">
        <v>7</v>
      </c>
      <c r="F15" s="139">
        <v>3097771.7</v>
      </c>
      <c r="G15" s="139">
        <v>2906993.4499999997</v>
      </c>
      <c r="H15" s="261">
        <v>2850000</v>
      </c>
      <c r="I15" s="24"/>
      <c r="J15" s="24"/>
    </row>
    <row r="16" spans="1:10" ht="10.5" customHeight="1" x14ac:dyDescent="0.2">
      <c r="A16" s="56" t="s">
        <v>138</v>
      </c>
      <c r="B16" s="6"/>
      <c r="C16" s="29"/>
      <c r="D16" s="29">
        <v>506</v>
      </c>
      <c r="E16" s="30" t="s">
        <v>130</v>
      </c>
      <c r="F16" s="139">
        <v>-28806</v>
      </c>
      <c r="G16" s="139">
        <v>0</v>
      </c>
      <c r="H16" s="261">
        <v>0</v>
      </c>
      <c r="I16" s="24"/>
      <c r="J16" s="24"/>
    </row>
    <row r="17" spans="1:12" ht="10.5" customHeight="1" x14ac:dyDescent="0.2">
      <c r="A17" s="56" t="s">
        <v>139</v>
      </c>
      <c r="B17" s="6"/>
      <c r="C17" s="29"/>
      <c r="D17" s="29">
        <v>507</v>
      </c>
      <c r="E17" s="30" t="s">
        <v>131</v>
      </c>
      <c r="F17" s="139">
        <v>-2252612.37</v>
      </c>
      <c r="G17" s="139">
        <v>-2154389.77</v>
      </c>
      <c r="H17" s="261">
        <v>-2300000</v>
      </c>
      <c r="I17" s="24"/>
      <c r="J17" s="24"/>
    </row>
    <row r="18" spans="1:12" ht="10.5" customHeight="1" x14ac:dyDescent="0.2">
      <c r="A18" s="56" t="s">
        <v>140</v>
      </c>
      <c r="B18" s="6"/>
      <c r="C18" s="29"/>
      <c r="D18" s="29">
        <v>508</v>
      </c>
      <c r="E18" s="30" t="s">
        <v>132</v>
      </c>
      <c r="F18" s="139">
        <v>0</v>
      </c>
      <c r="G18" s="139">
        <v>0</v>
      </c>
      <c r="H18" s="261">
        <v>0</v>
      </c>
      <c r="I18" s="24"/>
      <c r="J18" s="24"/>
    </row>
    <row r="19" spans="1:12" ht="10.5" customHeight="1" x14ac:dyDescent="0.2">
      <c r="A19" s="56" t="s">
        <v>141</v>
      </c>
      <c r="B19" s="20">
        <v>51</v>
      </c>
      <c r="C19" s="35" t="s">
        <v>8</v>
      </c>
      <c r="D19" s="35"/>
      <c r="E19" s="35"/>
      <c r="F19" s="39">
        <f>SUM(F20:F24)</f>
        <v>7509524.29</v>
      </c>
      <c r="G19" s="39">
        <f>SUM(G20:G24)</f>
        <v>8877341.379999999</v>
      </c>
      <c r="H19" s="262">
        <f>SUM(H20:H24)</f>
        <v>8295000</v>
      </c>
      <c r="I19" s="24"/>
      <c r="J19" s="24"/>
    </row>
    <row r="20" spans="1:12" ht="10.5" customHeight="1" x14ac:dyDescent="0.2">
      <c r="A20" s="56" t="s">
        <v>142</v>
      </c>
      <c r="B20" s="6"/>
      <c r="C20" s="7"/>
      <c r="D20" s="8">
        <v>511</v>
      </c>
      <c r="E20" s="9" t="s">
        <v>109</v>
      </c>
      <c r="F20" s="139">
        <v>3434407.3</v>
      </c>
      <c r="G20" s="139">
        <v>4807986.13</v>
      </c>
      <c r="H20" s="261">
        <v>4200000</v>
      </c>
      <c r="I20" s="24"/>
      <c r="J20" s="24"/>
    </row>
    <row r="21" spans="1:12" ht="10.5" customHeight="1" x14ac:dyDescent="0.2">
      <c r="A21" s="56" t="s">
        <v>143</v>
      </c>
      <c r="B21" s="6"/>
      <c r="C21" s="7"/>
      <c r="D21" s="10">
        <v>512</v>
      </c>
      <c r="E21" s="11" t="s">
        <v>9</v>
      </c>
      <c r="F21" s="139">
        <v>63805.22</v>
      </c>
      <c r="G21" s="139">
        <v>75153.34</v>
      </c>
      <c r="H21" s="261">
        <v>65000</v>
      </c>
      <c r="I21" s="24"/>
      <c r="J21" s="24"/>
    </row>
    <row r="22" spans="1:12" ht="10.5" customHeight="1" x14ac:dyDescent="0.2">
      <c r="A22" s="56" t="s">
        <v>144</v>
      </c>
      <c r="B22" s="12"/>
      <c r="C22" s="7"/>
      <c r="D22" s="7">
        <v>513</v>
      </c>
      <c r="E22" s="15" t="s">
        <v>10</v>
      </c>
      <c r="F22" s="139">
        <v>9720.32</v>
      </c>
      <c r="G22" s="139">
        <v>9717.92</v>
      </c>
      <c r="H22" s="261">
        <v>10000</v>
      </c>
      <c r="I22" s="24"/>
      <c r="J22" s="24"/>
    </row>
    <row r="23" spans="1:12" ht="10.5" customHeight="1" x14ac:dyDescent="0.2">
      <c r="A23" s="56" t="s">
        <v>145</v>
      </c>
      <c r="B23" s="12"/>
      <c r="C23" s="7"/>
      <c r="D23" s="7">
        <v>516</v>
      </c>
      <c r="E23" s="15" t="s">
        <v>28</v>
      </c>
      <c r="F23" s="139">
        <v>0</v>
      </c>
      <c r="G23" s="139">
        <v>0</v>
      </c>
      <c r="H23" s="261">
        <v>0</v>
      </c>
      <c r="I23" s="24"/>
      <c r="J23" s="24"/>
    </row>
    <row r="24" spans="1:12" ht="10.5" customHeight="1" x14ac:dyDescent="0.2">
      <c r="A24" s="56" t="s">
        <v>146</v>
      </c>
      <c r="B24" s="14"/>
      <c r="C24" s="7"/>
      <c r="D24" s="7">
        <v>518</v>
      </c>
      <c r="E24" s="15" t="s">
        <v>11</v>
      </c>
      <c r="F24" s="139">
        <v>4001591.45</v>
      </c>
      <c r="G24" s="139">
        <v>3984483.9899999998</v>
      </c>
      <c r="H24" s="261">
        <v>4020000</v>
      </c>
      <c r="I24" s="24"/>
      <c r="J24" s="24"/>
    </row>
    <row r="25" spans="1:12" ht="10.5" customHeight="1" x14ac:dyDescent="0.2">
      <c r="A25" s="56" t="s">
        <v>147</v>
      </c>
      <c r="B25" s="16">
        <v>52</v>
      </c>
      <c r="C25" s="36" t="s">
        <v>12</v>
      </c>
      <c r="D25" s="36"/>
      <c r="E25" s="36"/>
      <c r="F25" s="60">
        <f>SUM(F26:F30)</f>
        <v>98939142.109999999</v>
      </c>
      <c r="G25" s="60">
        <f>SUM(G26:G30)</f>
        <v>106346228.42</v>
      </c>
      <c r="H25" s="263">
        <f>SUM(H26:H30)</f>
        <v>112842936</v>
      </c>
      <c r="I25" s="24"/>
      <c r="J25" s="24"/>
    </row>
    <row r="26" spans="1:12" ht="10.5" customHeight="1" x14ac:dyDescent="0.2">
      <c r="A26" s="56" t="s">
        <v>148</v>
      </c>
      <c r="B26" s="6"/>
      <c r="C26" s="17"/>
      <c r="D26" s="17">
        <v>521</v>
      </c>
      <c r="E26" s="2" t="s">
        <v>13</v>
      </c>
      <c r="F26" s="138">
        <v>72862828</v>
      </c>
      <c r="G26" s="139">
        <v>78796280</v>
      </c>
      <c r="H26" s="261">
        <v>83402529</v>
      </c>
      <c r="I26" s="24"/>
      <c r="J26" s="24"/>
      <c r="L26" s="124"/>
    </row>
    <row r="27" spans="1:12" ht="10.5" customHeight="1" x14ac:dyDescent="0.2">
      <c r="A27" s="56" t="s">
        <v>149</v>
      </c>
      <c r="B27" s="6"/>
      <c r="C27" s="17"/>
      <c r="D27" s="17">
        <v>524</v>
      </c>
      <c r="E27" s="2" t="s">
        <v>97</v>
      </c>
      <c r="F27" s="138">
        <v>23879175.16</v>
      </c>
      <c r="G27" s="139">
        <v>26067107.68</v>
      </c>
      <c r="H27" s="261">
        <v>28266803</v>
      </c>
      <c r="I27" s="24"/>
      <c r="J27" s="24"/>
    </row>
    <row r="28" spans="1:12" ht="10.5" customHeight="1" x14ac:dyDescent="0.2">
      <c r="A28" s="56" t="s">
        <v>150</v>
      </c>
      <c r="B28" s="14"/>
      <c r="C28" s="7"/>
      <c r="D28" s="7">
        <v>525</v>
      </c>
      <c r="E28" s="15" t="s">
        <v>128</v>
      </c>
      <c r="F28" s="138">
        <v>286002.33</v>
      </c>
      <c r="G28" s="139">
        <v>315058.39</v>
      </c>
      <c r="H28" s="261">
        <v>365977</v>
      </c>
      <c r="I28" s="24"/>
      <c r="J28" s="24"/>
      <c r="L28" s="124"/>
    </row>
    <row r="29" spans="1:12" ht="10.5" customHeight="1" x14ac:dyDescent="0.2">
      <c r="A29" s="56" t="s">
        <v>151</v>
      </c>
      <c r="B29" s="14"/>
      <c r="C29" s="7"/>
      <c r="D29" s="7">
        <v>527</v>
      </c>
      <c r="E29" s="15" t="s">
        <v>14</v>
      </c>
      <c r="F29" s="138">
        <v>1911136.62</v>
      </c>
      <c r="G29" s="139">
        <v>1167782.3500000001</v>
      </c>
      <c r="H29" s="261">
        <f>'P6 - Mzdy'!G15</f>
        <v>807627</v>
      </c>
      <c r="I29" s="24"/>
      <c r="J29" s="24"/>
    </row>
    <row r="30" spans="1:12" ht="10.5" customHeight="1" x14ac:dyDescent="0.2">
      <c r="A30" s="56" t="s">
        <v>152</v>
      </c>
      <c r="B30" s="14"/>
      <c r="C30" s="18"/>
      <c r="D30" s="19">
        <v>528</v>
      </c>
      <c r="E30" s="121" t="s">
        <v>96</v>
      </c>
      <c r="F30" s="139">
        <v>0</v>
      </c>
      <c r="G30" s="139">
        <v>0</v>
      </c>
      <c r="H30" s="261">
        <v>0</v>
      </c>
      <c r="I30" s="24"/>
      <c r="J30" s="24"/>
    </row>
    <row r="31" spans="1:12" ht="10.5" customHeight="1" x14ac:dyDescent="0.2">
      <c r="A31" s="56" t="s">
        <v>153</v>
      </c>
      <c r="B31" s="20">
        <v>53</v>
      </c>
      <c r="C31" s="37" t="s">
        <v>15</v>
      </c>
      <c r="D31" s="38"/>
      <c r="E31" s="38"/>
      <c r="F31" s="39">
        <f>SUM(F32:F35)</f>
        <v>3338.98</v>
      </c>
      <c r="G31" s="39">
        <f>SUM(G32:G35)</f>
        <v>4132.12</v>
      </c>
      <c r="H31" s="262">
        <f>SUM(H32:H35)</f>
        <v>4200</v>
      </c>
      <c r="I31" s="24"/>
      <c r="J31" s="24"/>
    </row>
    <row r="32" spans="1:12" ht="10.5" customHeight="1" x14ac:dyDescent="0.2">
      <c r="A32" s="56" t="s">
        <v>154</v>
      </c>
      <c r="B32" s="6"/>
      <c r="C32" s="17"/>
      <c r="D32" s="4">
        <v>531</v>
      </c>
      <c r="E32" s="21" t="s">
        <v>16</v>
      </c>
      <c r="F32" s="139">
        <v>0</v>
      </c>
      <c r="G32" s="139">
        <v>0</v>
      </c>
      <c r="H32" s="261">
        <v>0</v>
      </c>
      <c r="I32" s="24"/>
      <c r="J32" s="24"/>
    </row>
    <row r="33" spans="1:10" ht="10.5" customHeight="1" x14ac:dyDescent="0.2">
      <c r="A33" s="56" t="s">
        <v>155</v>
      </c>
      <c r="B33" s="6"/>
      <c r="C33" s="17"/>
      <c r="D33" s="3">
        <v>532</v>
      </c>
      <c r="E33" s="1" t="s">
        <v>17</v>
      </c>
      <c r="F33" s="139">
        <v>0</v>
      </c>
      <c r="G33" s="139">
        <v>0</v>
      </c>
      <c r="H33" s="136">
        <v>0</v>
      </c>
      <c r="I33" s="24"/>
      <c r="J33" s="24"/>
    </row>
    <row r="34" spans="1:10" ht="10.5" customHeight="1" x14ac:dyDescent="0.2">
      <c r="A34" s="56" t="s">
        <v>156</v>
      </c>
      <c r="B34" s="6"/>
      <c r="C34" s="17"/>
      <c r="D34" s="22">
        <v>538</v>
      </c>
      <c r="E34" s="142" t="s">
        <v>129</v>
      </c>
      <c r="F34" s="139">
        <v>3338.98</v>
      </c>
      <c r="G34" s="139">
        <v>4132.12</v>
      </c>
      <c r="H34" s="136">
        <v>4200</v>
      </c>
      <c r="I34" s="24"/>
      <c r="J34" s="24"/>
    </row>
    <row r="35" spans="1:10" ht="10.5" customHeight="1" x14ac:dyDescent="0.2">
      <c r="A35" s="56" t="s">
        <v>157</v>
      </c>
      <c r="B35" s="6"/>
      <c r="C35" s="17"/>
      <c r="D35" s="22">
        <v>539</v>
      </c>
      <c r="E35" s="142" t="s">
        <v>215</v>
      </c>
      <c r="F35" s="139">
        <v>0</v>
      </c>
      <c r="G35" s="138"/>
      <c r="H35" s="136">
        <v>0</v>
      </c>
      <c r="I35" s="24"/>
      <c r="J35" s="24"/>
    </row>
    <row r="36" spans="1:10" ht="10.5" customHeight="1" x14ac:dyDescent="0.2">
      <c r="A36" s="56" t="s">
        <v>158</v>
      </c>
      <c r="B36" s="23">
        <v>54</v>
      </c>
      <c r="C36" s="35" t="s">
        <v>18</v>
      </c>
      <c r="D36" s="35"/>
      <c r="E36" s="35"/>
      <c r="F36" s="67">
        <f>SUM(F37:F43)</f>
        <v>2459657.41</v>
      </c>
      <c r="G36" s="67">
        <f>SUM(G37:G43)</f>
        <v>2647769.4299999997</v>
      </c>
      <c r="H36" s="68">
        <f>SUM(H37:H43)</f>
        <v>2420000</v>
      </c>
      <c r="I36" s="24"/>
      <c r="J36" s="24"/>
    </row>
    <row r="37" spans="1:10" ht="10.5" customHeight="1" x14ac:dyDescent="0.2">
      <c r="A37" s="56" t="s">
        <v>159</v>
      </c>
      <c r="B37" s="24"/>
      <c r="C37" s="17"/>
      <c r="D37" s="7">
        <v>541</v>
      </c>
      <c r="E37" s="15" t="s">
        <v>19</v>
      </c>
      <c r="F37" s="138">
        <v>0</v>
      </c>
      <c r="G37" s="139">
        <v>0</v>
      </c>
      <c r="H37" s="136">
        <v>0</v>
      </c>
      <c r="I37" s="24"/>
      <c r="J37" s="24"/>
    </row>
    <row r="38" spans="1:10" ht="10.5" customHeight="1" x14ac:dyDescent="0.2">
      <c r="A38" s="56" t="s">
        <v>160</v>
      </c>
      <c r="B38" s="24"/>
      <c r="C38" s="17"/>
      <c r="D38" s="7">
        <v>542</v>
      </c>
      <c r="E38" s="15" t="s">
        <v>91</v>
      </c>
      <c r="F38" s="138">
        <v>0</v>
      </c>
      <c r="G38" s="139">
        <v>0</v>
      </c>
      <c r="H38" s="136">
        <v>0</v>
      </c>
      <c r="I38" s="24"/>
      <c r="J38" s="24"/>
    </row>
    <row r="39" spans="1:10" ht="10.5" customHeight="1" x14ac:dyDescent="0.2">
      <c r="A39" s="56" t="s">
        <v>161</v>
      </c>
      <c r="B39" s="25"/>
      <c r="C39" s="7"/>
      <c r="D39" s="7">
        <v>543</v>
      </c>
      <c r="E39" s="15" t="s">
        <v>21</v>
      </c>
      <c r="F39" s="138">
        <v>0</v>
      </c>
      <c r="G39" s="139">
        <v>0</v>
      </c>
      <c r="H39" s="136">
        <v>0</v>
      </c>
      <c r="I39" s="24"/>
      <c r="J39" s="24"/>
    </row>
    <row r="40" spans="1:10" s="75" customFormat="1" ht="10.5" customHeight="1" x14ac:dyDescent="0.2">
      <c r="A40" s="56" t="s">
        <v>162</v>
      </c>
      <c r="B40" s="25"/>
      <c r="C40" s="7"/>
      <c r="D40" s="7">
        <v>544</v>
      </c>
      <c r="E40" s="15" t="s">
        <v>23</v>
      </c>
      <c r="F40" s="138">
        <v>0</v>
      </c>
      <c r="G40" s="139">
        <v>0</v>
      </c>
      <c r="H40" s="136">
        <v>0</v>
      </c>
      <c r="I40" s="25"/>
      <c r="J40" s="25"/>
    </row>
    <row r="41" spans="1:10" ht="10.5" customHeight="1" x14ac:dyDescent="0.2">
      <c r="A41" s="56" t="s">
        <v>163</v>
      </c>
      <c r="B41" s="25"/>
      <c r="C41" s="7"/>
      <c r="D41" s="7">
        <v>547</v>
      </c>
      <c r="E41" s="15" t="s">
        <v>22</v>
      </c>
      <c r="F41" s="139">
        <v>30565.97</v>
      </c>
      <c r="G41" s="139">
        <v>19706.05</v>
      </c>
      <c r="H41" s="136">
        <v>20000</v>
      </c>
      <c r="I41" s="24"/>
      <c r="J41" s="24"/>
    </row>
    <row r="42" spans="1:10" s="75" customFormat="1" ht="10.5" customHeight="1" x14ac:dyDescent="0.2">
      <c r="A42" s="56" t="s">
        <v>164</v>
      </c>
      <c r="B42" s="25"/>
      <c r="C42" s="122"/>
      <c r="D42" s="18">
        <v>548</v>
      </c>
      <c r="E42" s="26" t="s">
        <v>74</v>
      </c>
      <c r="F42" s="139">
        <v>57851.24</v>
      </c>
      <c r="G42" s="139">
        <v>0</v>
      </c>
      <c r="H42" s="136">
        <v>0</v>
      </c>
      <c r="I42" s="25"/>
      <c r="J42" s="25"/>
    </row>
    <row r="43" spans="1:10" s="75" customFormat="1" ht="10.5" customHeight="1" x14ac:dyDescent="0.2">
      <c r="A43" s="56" t="s">
        <v>165</v>
      </c>
      <c r="B43" s="25"/>
      <c r="C43" s="18"/>
      <c r="D43" s="18">
        <v>549</v>
      </c>
      <c r="E43" s="26" t="s">
        <v>214</v>
      </c>
      <c r="F43" s="246">
        <v>2371240.2000000002</v>
      </c>
      <c r="G43" s="246">
        <v>2628063.38</v>
      </c>
      <c r="H43" s="136">
        <v>2400000</v>
      </c>
      <c r="I43" s="25"/>
      <c r="J43" s="25"/>
    </row>
    <row r="44" spans="1:10" ht="10.5" customHeight="1" x14ac:dyDescent="0.2">
      <c r="A44" s="56" t="s">
        <v>166</v>
      </c>
      <c r="B44" s="20">
        <v>55</v>
      </c>
      <c r="C44" s="35" t="s">
        <v>98</v>
      </c>
      <c r="D44" s="35"/>
      <c r="E44" s="35"/>
      <c r="F44" s="39">
        <f>SUM(F45:F52)</f>
        <v>8069686.9800000004</v>
      </c>
      <c r="G44" s="39">
        <f>SUM(G45:G52)</f>
        <v>7441964.1699999999</v>
      </c>
      <c r="H44" s="40">
        <f>SUM(H45:H52)</f>
        <v>8146197</v>
      </c>
      <c r="I44" s="24"/>
      <c r="J44" s="24"/>
    </row>
    <row r="45" spans="1:10" ht="10.5" customHeight="1" x14ac:dyDescent="0.2">
      <c r="A45" s="56" t="s">
        <v>167</v>
      </c>
      <c r="B45" s="12"/>
      <c r="C45" s="7"/>
      <c r="D45" s="7">
        <v>551</v>
      </c>
      <c r="E45" s="15" t="s">
        <v>86</v>
      </c>
      <c r="F45" s="139">
        <v>4815069</v>
      </c>
      <c r="G45" s="139">
        <v>4969251.3699999992</v>
      </c>
      <c r="H45" s="261">
        <f>'P2 - Bilance'!C23</f>
        <v>4916197</v>
      </c>
      <c r="I45" s="24"/>
      <c r="J45" s="24"/>
    </row>
    <row r="46" spans="1:10" ht="10.5" customHeight="1" x14ac:dyDescent="0.2">
      <c r="A46" s="56" t="s">
        <v>168</v>
      </c>
      <c r="B46" s="25"/>
      <c r="C46" s="7"/>
      <c r="D46" s="7">
        <v>552</v>
      </c>
      <c r="E46" s="15" t="s">
        <v>216</v>
      </c>
      <c r="F46" s="139">
        <v>0</v>
      </c>
      <c r="G46" s="139">
        <v>0</v>
      </c>
      <c r="H46" s="261">
        <v>0</v>
      </c>
      <c r="I46" s="24"/>
      <c r="J46" s="24"/>
    </row>
    <row r="47" spans="1:10" ht="10.5" customHeight="1" x14ac:dyDescent="0.2">
      <c r="A47" s="56" t="s">
        <v>169</v>
      </c>
      <c r="B47" s="24"/>
      <c r="C47" s="7"/>
      <c r="D47" s="7">
        <v>553</v>
      </c>
      <c r="E47" s="15" t="s">
        <v>217</v>
      </c>
      <c r="F47" s="139">
        <v>57851.24</v>
      </c>
      <c r="G47" s="139">
        <v>0</v>
      </c>
      <c r="H47" s="261">
        <v>0</v>
      </c>
    </row>
    <row r="48" spans="1:10" s="75" customFormat="1" ht="10.5" customHeight="1" x14ac:dyDescent="0.2">
      <c r="A48" s="56" t="s">
        <v>170</v>
      </c>
      <c r="B48" s="25"/>
      <c r="C48" s="20"/>
      <c r="D48" s="7">
        <v>554</v>
      </c>
      <c r="E48" s="15" t="s">
        <v>75</v>
      </c>
      <c r="F48" s="139">
        <v>0</v>
      </c>
      <c r="G48" s="139">
        <v>0</v>
      </c>
      <c r="H48" s="261">
        <v>0</v>
      </c>
    </row>
    <row r="49" spans="1:10" ht="10.5" customHeight="1" x14ac:dyDescent="0.2">
      <c r="A49" s="56" t="s">
        <v>171</v>
      </c>
      <c r="B49" s="24"/>
      <c r="C49" s="7"/>
      <c r="D49" s="7">
        <v>555</v>
      </c>
      <c r="E49" s="15" t="s">
        <v>87</v>
      </c>
      <c r="F49" s="139">
        <v>0</v>
      </c>
      <c r="G49" s="139">
        <v>0</v>
      </c>
      <c r="H49" s="261">
        <v>0</v>
      </c>
    </row>
    <row r="50" spans="1:10" ht="10.5" customHeight="1" x14ac:dyDescent="0.2">
      <c r="A50" s="56" t="s">
        <v>172</v>
      </c>
      <c r="B50" s="24"/>
      <c r="C50" s="18"/>
      <c r="D50" s="18">
        <v>556</v>
      </c>
      <c r="E50" s="26" t="s">
        <v>88</v>
      </c>
      <c r="F50" s="139">
        <v>0</v>
      </c>
      <c r="G50" s="139">
        <v>0</v>
      </c>
      <c r="H50" s="261">
        <v>0</v>
      </c>
    </row>
    <row r="51" spans="1:10" s="75" customFormat="1" ht="10.5" customHeight="1" x14ac:dyDescent="0.2">
      <c r="A51" s="56" t="s">
        <v>173</v>
      </c>
      <c r="B51" s="25"/>
      <c r="C51" s="7"/>
      <c r="D51" s="7">
        <v>557</v>
      </c>
      <c r="E51" s="15" t="s">
        <v>218</v>
      </c>
      <c r="F51" s="139">
        <v>0</v>
      </c>
      <c r="G51" s="139">
        <v>0</v>
      </c>
      <c r="H51" s="261">
        <v>0</v>
      </c>
    </row>
    <row r="52" spans="1:10" s="75" customFormat="1" ht="10.5" customHeight="1" x14ac:dyDescent="0.2">
      <c r="A52" s="56" t="s">
        <v>174</v>
      </c>
      <c r="B52" s="25"/>
      <c r="C52" s="7"/>
      <c r="D52" s="7">
        <v>558</v>
      </c>
      <c r="E52" s="15" t="s">
        <v>219</v>
      </c>
      <c r="F52" s="139">
        <v>3196766.74</v>
      </c>
      <c r="G52" s="139">
        <v>2472712.8000000003</v>
      </c>
      <c r="H52" s="261">
        <v>3230000</v>
      </c>
    </row>
    <row r="53" spans="1:10" ht="10.5" customHeight="1" x14ac:dyDescent="0.2">
      <c r="A53" s="56" t="s">
        <v>175</v>
      </c>
      <c r="B53" s="20">
        <v>56</v>
      </c>
      <c r="C53" s="35" t="s">
        <v>76</v>
      </c>
      <c r="D53" s="35"/>
      <c r="E53" s="35"/>
      <c r="F53" s="39">
        <f>SUM(F54:F57)</f>
        <v>227.5</v>
      </c>
      <c r="G53" s="39">
        <f>SUM(G54:G57)</f>
        <v>281.37</v>
      </c>
      <c r="H53" s="262">
        <f>SUM(H54:H57)</f>
        <v>250</v>
      </c>
      <c r="I53" s="24"/>
      <c r="J53" s="24"/>
    </row>
    <row r="54" spans="1:10" s="75" customFormat="1" ht="10.5" customHeight="1" x14ac:dyDescent="0.2">
      <c r="A54" s="56" t="s">
        <v>176</v>
      </c>
      <c r="B54" s="25"/>
      <c r="C54" s="18"/>
      <c r="D54" s="19">
        <v>562</v>
      </c>
      <c r="E54" s="143" t="s">
        <v>20</v>
      </c>
      <c r="F54" s="139">
        <v>0</v>
      </c>
      <c r="G54" s="139">
        <v>0</v>
      </c>
      <c r="H54" s="261">
        <v>0</v>
      </c>
    </row>
    <row r="55" spans="1:10" s="75" customFormat="1" ht="10.5" customHeight="1" x14ac:dyDescent="0.2">
      <c r="A55" s="56" t="s">
        <v>177</v>
      </c>
      <c r="B55" s="25"/>
      <c r="C55" s="18"/>
      <c r="D55" s="19">
        <v>563</v>
      </c>
      <c r="E55" s="143" t="s">
        <v>73</v>
      </c>
      <c r="F55" s="139">
        <v>227.5</v>
      </c>
      <c r="G55" s="139">
        <v>281.37</v>
      </c>
      <c r="H55" s="136">
        <v>250</v>
      </c>
    </row>
    <row r="56" spans="1:10" s="75" customFormat="1" ht="10.5" customHeight="1" x14ac:dyDescent="0.2">
      <c r="A56" s="56" t="s">
        <v>178</v>
      </c>
      <c r="B56" s="25"/>
      <c r="C56" s="122"/>
      <c r="D56" s="19">
        <v>564</v>
      </c>
      <c r="E56" s="143" t="s">
        <v>77</v>
      </c>
      <c r="F56" s="139">
        <v>0</v>
      </c>
      <c r="G56" s="139">
        <v>0</v>
      </c>
      <c r="H56" s="136">
        <v>0</v>
      </c>
    </row>
    <row r="57" spans="1:10" s="75" customFormat="1" ht="10.5" customHeight="1" x14ac:dyDescent="0.2">
      <c r="A57" s="56" t="s">
        <v>179</v>
      </c>
      <c r="B57" s="25"/>
      <c r="C57" s="122"/>
      <c r="D57" s="19">
        <v>569</v>
      </c>
      <c r="E57" s="143" t="s">
        <v>78</v>
      </c>
      <c r="F57" s="139">
        <v>0</v>
      </c>
      <c r="G57" s="139">
        <v>0</v>
      </c>
      <c r="H57" s="136">
        <v>0</v>
      </c>
    </row>
    <row r="58" spans="1:10" ht="10.5" customHeight="1" x14ac:dyDescent="0.2">
      <c r="A58" s="56" t="s">
        <v>180</v>
      </c>
      <c r="B58" s="20">
        <v>57</v>
      </c>
      <c r="C58" s="35" t="s">
        <v>220</v>
      </c>
      <c r="D58" s="35"/>
      <c r="E58" s="35"/>
      <c r="F58" s="39">
        <f>SUM(F59:F59)</f>
        <v>0</v>
      </c>
      <c r="G58" s="39">
        <f>SUM(G59:G59)</f>
        <v>0</v>
      </c>
      <c r="H58" s="40">
        <f>SUM(H59:H59)</f>
        <v>0</v>
      </c>
      <c r="I58" s="24"/>
      <c r="J58" s="24"/>
    </row>
    <row r="59" spans="1:10" ht="10.5" customHeight="1" x14ac:dyDescent="0.2">
      <c r="A59" s="56" t="s">
        <v>181</v>
      </c>
      <c r="B59" s="24"/>
      <c r="C59" s="122"/>
      <c r="D59" s="19">
        <v>572</v>
      </c>
      <c r="E59" s="143" t="s">
        <v>221</v>
      </c>
      <c r="F59" s="139"/>
      <c r="G59" s="139">
        <v>0</v>
      </c>
      <c r="H59" s="136">
        <v>0</v>
      </c>
    </row>
    <row r="60" spans="1:10" ht="10.5" customHeight="1" x14ac:dyDescent="0.2">
      <c r="A60" s="56" t="s">
        <v>182</v>
      </c>
      <c r="B60" s="20">
        <v>59</v>
      </c>
      <c r="C60" s="35" t="s">
        <v>24</v>
      </c>
      <c r="D60" s="37"/>
      <c r="E60" s="37"/>
      <c r="F60" s="39">
        <f>SUM(F61:F62)</f>
        <v>0</v>
      </c>
      <c r="G60" s="39">
        <f>SUM(G61:G62)</f>
        <v>0</v>
      </c>
      <c r="H60" s="40">
        <f>SUM(H61:H62)</f>
        <v>0</v>
      </c>
    </row>
    <row r="61" spans="1:10" ht="10.5" customHeight="1" x14ac:dyDescent="0.2">
      <c r="A61" s="56" t="s">
        <v>183</v>
      </c>
      <c r="B61" s="24"/>
      <c r="C61" s="7"/>
      <c r="D61" s="27">
        <v>591</v>
      </c>
      <c r="E61" s="5" t="s">
        <v>25</v>
      </c>
      <c r="F61" s="139">
        <v>0</v>
      </c>
      <c r="G61" s="139">
        <v>0</v>
      </c>
      <c r="H61" s="136">
        <v>0</v>
      </c>
    </row>
    <row r="62" spans="1:10" ht="10.5" customHeight="1" x14ac:dyDescent="0.2">
      <c r="A62" s="56" t="s">
        <v>184</v>
      </c>
      <c r="B62" s="24"/>
      <c r="C62" s="18"/>
      <c r="D62" s="19">
        <v>595</v>
      </c>
      <c r="E62" s="28" t="s">
        <v>26</v>
      </c>
      <c r="F62" s="139">
        <v>0</v>
      </c>
      <c r="G62" s="139">
        <v>0</v>
      </c>
      <c r="H62" s="136">
        <v>0</v>
      </c>
    </row>
    <row r="63" spans="1:10" ht="10.5" customHeight="1" x14ac:dyDescent="0.2">
      <c r="A63" s="56" t="s">
        <v>185</v>
      </c>
      <c r="B63" s="307" t="s">
        <v>27</v>
      </c>
      <c r="C63" s="308"/>
      <c r="D63" s="308"/>
      <c r="E63" s="309"/>
      <c r="F63" s="60">
        <f>+F64+F70+F80+F86</f>
        <v>132150852.27000001</v>
      </c>
      <c r="G63" s="60">
        <f>+G64+G70+G80+G86</f>
        <v>142023704.55000001</v>
      </c>
      <c r="H63" s="61">
        <f>+H64+H70+H80+H86</f>
        <v>150041095</v>
      </c>
    </row>
    <row r="64" spans="1:10" ht="10.5" customHeight="1" x14ac:dyDescent="0.2">
      <c r="A64" s="56" t="s">
        <v>186</v>
      </c>
      <c r="B64" s="20">
        <v>60</v>
      </c>
      <c r="C64" s="35" t="s">
        <v>100</v>
      </c>
      <c r="D64" s="35"/>
      <c r="E64" s="35"/>
      <c r="F64" s="39">
        <f>SUM(F65:F69)</f>
        <v>5063137.0199999996</v>
      </c>
      <c r="G64" s="39">
        <f>SUM(G65:G69)</f>
        <v>4965068.8400000008</v>
      </c>
      <c r="H64" s="40">
        <f>SUM(H65:H69)</f>
        <v>5441881</v>
      </c>
    </row>
    <row r="65" spans="1:10" ht="10.5" customHeight="1" x14ac:dyDescent="0.2">
      <c r="A65" s="56" t="s">
        <v>187</v>
      </c>
      <c r="B65" s="24"/>
      <c r="C65" s="17"/>
      <c r="D65" s="7">
        <v>601</v>
      </c>
      <c r="E65" s="15" t="s">
        <v>89</v>
      </c>
      <c r="F65" s="139">
        <v>211390</v>
      </c>
      <c r="G65" s="139">
        <v>133468</v>
      </c>
      <c r="H65" s="136">
        <v>220000</v>
      </c>
    </row>
    <row r="66" spans="1:10" ht="10.5" customHeight="1" x14ac:dyDescent="0.2">
      <c r="A66" s="56" t="s">
        <v>188</v>
      </c>
      <c r="B66" s="24"/>
      <c r="C66" s="17"/>
      <c r="D66" s="7">
        <v>602</v>
      </c>
      <c r="E66" s="15" t="s">
        <v>90</v>
      </c>
      <c r="F66" s="139">
        <v>1497736.93</v>
      </c>
      <c r="G66" s="139">
        <v>1601088.2600000002</v>
      </c>
      <c r="H66" s="136">
        <v>1771881</v>
      </c>
    </row>
    <row r="67" spans="1:10" s="75" customFormat="1" ht="10.5" customHeight="1" x14ac:dyDescent="0.2">
      <c r="A67" s="56" t="s">
        <v>189</v>
      </c>
      <c r="B67" s="25"/>
      <c r="C67" s="122"/>
      <c r="D67" s="18">
        <v>603</v>
      </c>
      <c r="E67" s="26" t="s">
        <v>79</v>
      </c>
      <c r="F67" s="139">
        <v>0</v>
      </c>
      <c r="G67" s="139">
        <v>0</v>
      </c>
      <c r="H67" s="136">
        <v>0</v>
      </c>
      <c r="J67" s="118"/>
    </row>
    <row r="68" spans="1:10" s="75" customFormat="1" ht="10.5" customHeight="1" x14ac:dyDescent="0.2">
      <c r="A68" s="56" t="s">
        <v>190</v>
      </c>
      <c r="B68" s="25"/>
      <c r="C68" s="122"/>
      <c r="D68" s="18">
        <v>604</v>
      </c>
      <c r="E68" s="26" t="s">
        <v>99</v>
      </c>
      <c r="F68" s="139">
        <v>3354010.09</v>
      </c>
      <c r="G68" s="139">
        <v>3230512.5800000005</v>
      </c>
      <c r="H68" s="136">
        <v>3450000</v>
      </c>
      <c r="J68" s="118"/>
    </row>
    <row r="69" spans="1:10" ht="10.5" customHeight="1" x14ac:dyDescent="0.2">
      <c r="A69" s="56" t="s">
        <v>191</v>
      </c>
      <c r="B69" s="24"/>
      <c r="C69" s="29"/>
      <c r="D69" s="18">
        <v>609</v>
      </c>
      <c r="E69" s="26" t="s">
        <v>94</v>
      </c>
      <c r="F69" s="139">
        <v>0</v>
      </c>
      <c r="G69" s="139">
        <v>0</v>
      </c>
      <c r="H69" s="136">
        <v>0</v>
      </c>
    </row>
    <row r="70" spans="1:10" ht="10.5" customHeight="1" x14ac:dyDescent="0.2">
      <c r="A70" s="56" t="s">
        <v>192</v>
      </c>
      <c r="B70" s="20">
        <v>64</v>
      </c>
      <c r="C70" s="35" t="s">
        <v>118</v>
      </c>
      <c r="D70" s="35"/>
      <c r="E70" s="35"/>
      <c r="F70" s="39">
        <f>SUM(F71:F79)</f>
        <v>2150476.06</v>
      </c>
      <c r="G70" s="39">
        <f>SUM(G71:G79)</f>
        <v>2492322.0099999998</v>
      </c>
      <c r="H70" s="40">
        <f>SUM(H71:H79)</f>
        <v>5214191</v>
      </c>
    </row>
    <row r="71" spans="1:10" ht="10.5" customHeight="1" x14ac:dyDescent="0.2">
      <c r="A71" s="56" t="s">
        <v>193</v>
      </c>
      <c r="B71" s="24"/>
      <c r="C71" s="17"/>
      <c r="D71" s="7">
        <v>641</v>
      </c>
      <c r="E71" s="15" t="s">
        <v>19</v>
      </c>
      <c r="F71" s="138">
        <v>0</v>
      </c>
      <c r="G71" s="139">
        <v>0</v>
      </c>
      <c r="H71" s="136">
        <v>0</v>
      </c>
    </row>
    <row r="72" spans="1:10" ht="10.5" customHeight="1" x14ac:dyDescent="0.2">
      <c r="A72" s="56" t="s">
        <v>194</v>
      </c>
      <c r="B72" s="24"/>
      <c r="C72" s="17"/>
      <c r="D72" s="7">
        <v>642</v>
      </c>
      <c r="E72" s="15" t="s">
        <v>91</v>
      </c>
      <c r="F72" s="138">
        <v>0</v>
      </c>
      <c r="G72" s="139">
        <v>0</v>
      </c>
      <c r="H72" s="136">
        <v>0</v>
      </c>
    </row>
    <row r="73" spans="1:10" ht="10.5" customHeight="1" x14ac:dyDescent="0.2">
      <c r="A73" s="56" t="s">
        <v>195</v>
      </c>
      <c r="B73" s="24"/>
      <c r="C73" s="17"/>
      <c r="D73" s="7">
        <v>643</v>
      </c>
      <c r="E73" s="15" t="s">
        <v>211</v>
      </c>
      <c r="F73" s="138">
        <v>0</v>
      </c>
      <c r="G73" s="139">
        <v>0</v>
      </c>
      <c r="H73" s="136">
        <v>0</v>
      </c>
    </row>
    <row r="74" spans="1:10" ht="10.5" customHeight="1" x14ac:dyDescent="0.2">
      <c r="A74" s="56" t="s">
        <v>196</v>
      </c>
      <c r="B74" s="24"/>
      <c r="C74" s="17"/>
      <c r="D74" s="27">
        <v>644</v>
      </c>
      <c r="E74" s="15" t="s">
        <v>95</v>
      </c>
      <c r="F74" s="138">
        <v>1960</v>
      </c>
      <c r="G74" s="139">
        <v>0</v>
      </c>
      <c r="H74" s="136">
        <v>0</v>
      </c>
    </row>
    <row r="75" spans="1:10" ht="10.5" customHeight="1" x14ac:dyDescent="0.2">
      <c r="A75" s="56" t="s">
        <v>197</v>
      </c>
      <c r="B75" s="24"/>
      <c r="C75" s="17"/>
      <c r="D75" s="27">
        <v>645</v>
      </c>
      <c r="E75" s="142" t="s">
        <v>80</v>
      </c>
      <c r="F75" s="139">
        <v>0</v>
      </c>
      <c r="G75" s="139">
        <v>0</v>
      </c>
      <c r="H75" s="136">
        <v>0</v>
      </c>
    </row>
    <row r="76" spans="1:10" ht="10.5" customHeight="1" x14ac:dyDescent="0.2">
      <c r="A76" s="56" t="s">
        <v>198</v>
      </c>
      <c r="B76" s="24"/>
      <c r="C76" s="17"/>
      <c r="D76" s="27">
        <v>646</v>
      </c>
      <c r="E76" s="142" t="s">
        <v>117</v>
      </c>
      <c r="F76" s="139">
        <v>57851.24</v>
      </c>
      <c r="G76" s="139">
        <v>0</v>
      </c>
      <c r="H76" s="136">
        <v>0</v>
      </c>
    </row>
    <row r="77" spans="1:10" ht="10.5" customHeight="1" x14ac:dyDescent="0.2">
      <c r="A77" s="56" t="s">
        <v>199</v>
      </c>
      <c r="B77" s="24"/>
      <c r="C77" s="17"/>
      <c r="D77" s="27">
        <v>647</v>
      </c>
      <c r="E77" s="142" t="s">
        <v>81</v>
      </c>
      <c r="F77" s="139">
        <v>0</v>
      </c>
      <c r="G77" s="139">
        <v>0</v>
      </c>
      <c r="H77" s="136">
        <v>0</v>
      </c>
    </row>
    <row r="78" spans="1:10" ht="10.5" customHeight="1" x14ac:dyDescent="0.2">
      <c r="A78" s="56" t="s">
        <v>200</v>
      </c>
      <c r="B78" s="24"/>
      <c r="C78" s="17"/>
      <c r="D78" s="27">
        <v>648</v>
      </c>
      <c r="E78" s="142" t="s">
        <v>92</v>
      </c>
      <c r="F78" s="139">
        <v>1420059.66</v>
      </c>
      <c r="G78" s="139">
        <v>2036980.75</v>
      </c>
      <c r="H78" s="261">
        <f>'P2 - Bilance'!C13+'P2 - Bilance'!C14+'P2 - Bilance'!C15+150000</f>
        <v>4564191</v>
      </c>
    </row>
    <row r="79" spans="1:10" ht="10.5" customHeight="1" x14ac:dyDescent="0.2">
      <c r="A79" s="56" t="s">
        <v>201</v>
      </c>
      <c r="B79" s="24"/>
      <c r="C79" s="29"/>
      <c r="D79" s="19">
        <v>649</v>
      </c>
      <c r="E79" s="143" t="s">
        <v>93</v>
      </c>
      <c r="F79" s="139">
        <v>670605.16</v>
      </c>
      <c r="G79" s="139">
        <v>455341.26</v>
      </c>
      <c r="H79" s="261">
        <v>650000</v>
      </c>
    </row>
    <row r="80" spans="1:10" ht="10.5" customHeight="1" x14ac:dyDescent="0.2">
      <c r="A80" s="56" t="s">
        <v>202</v>
      </c>
      <c r="B80" s="20">
        <v>66</v>
      </c>
      <c r="C80" s="35" t="s">
        <v>82</v>
      </c>
      <c r="D80" s="35"/>
      <c r="E80" s="35"/>
      <c r="F80" s="39">
        <f>SUM(F81:F85)</f>
        <v>57851.24</v>
      </c>
      <c r="G80" s="39">
        <f>SUM(G81:G85)</f>
        <v>-6.26</v>
      </c>
      <c r="H80" s="262">
        <f>SUM(H81:H85)</f>
        <v>0</v>
      </c>
    </row>
    <row r="81" spans="1:8" ht="10.5" customHeight="1" x14ac:dyDescent="0.2">
      <c r="A81" s="56" t="s">
        <v>203</v>
      </c>
      <c r="B81" s="24"/>
      <c r="C81" s="29"/>
      <c r="D81" s="19">
        <v>662</v>
      </c>
      <c r="E81" s="143" t="s">
        <v>20</v>
      </c>
      <c r="F81" s="139">
        <v>0</v>
      </c>
      <c r="G81" s="139">
        <v>0</v>
      </c>
      <c r="H81" s="136">
        <v>0</v>
      </c>
    </row>
    <row r="82" spans="1:8" ht="10.5" customHeight="1" x14ac:dyDescent="0.2">
      <c r="A82" s="56" t="s">
        <v>204</v>
      </c>
      <c r="B82" s="24"/>
      <c r="C82" s="29"/>
      <c r="D82" s="19">
        <v>663</v>
      </c>
      <c r="E82" s="143" t="s">
        <v>83</v>
      </c>
      <c r="F82" s="139">
        <v>0</v>
      </c>
      <c r="G82" s="139">
        <v>-6.26</v>
      </c>
      <c r="H82" s="136">
        <v>0</v>
      </c>
    </row>
    <row r="83" spans="1:8" ht="10.5" customHeight="1" x14ac:dyDescent="0.2">
      <c r="A83" s="56" t="s">
        <v>205</v>
      </c>
      <c r="B83" s="24"/>
      <c r="C83" s="29"/>
      <c r="D83" s="19">
        <v>664</v>
      </c>
      <c r="E83" s="143" t="s">
        <v>84</v>
      </c>
      <c r="F83" s="139">
        <v>57851.24</v>
      </c>
      <c r="G83" s="139">
        <v>0</v>
      </c>
      <c r="H83" s="136">
        <v>0</v>
      </c>
    </row>
    <row r="84" spans="1:8" ht="10.5" customHeight="1" x14ac:dyDescent="0.2">
      <c r="A84" s="56" t="s">
        <v>206</v>
      </c>
      <c r="B84" s="24"/>
      <c r="C84" s="29"/>
      <c r="D84" s="19">
        <v>665</v>
      </c>
      <c r="E84" s="143" t="s">
        <v>212</v>
      </c>
      <c r="F84" s="139">
        <v>0</v>
      </c>
      <c r="G84" s="139">
        <v>0</v>
      </c>
      <c r="H84" s="136">
        <v>0</v>
      </c>
    </row>
    <row r="85" spans="1:8" ht="10.5" customHeight="1" x14ac:dyDescent="0.2">
      <c r="A85" s="56" t="s">
        <v>207</v>
      </c>
      <c r="B85" s="24"/>
      <c r="C85" s="29"/>
      <c r="D85" s="19">
        <v>669</v>
      </c>
      <c r="E85" s="143" t="s">
        <v>85</v>
      </c>
      <c r="F85" s="139">
        <v>0</v>
      </c>
      <c r="G85" s="139">
        <v>0</v>
      </c>
      <c r="H85" s="136">
        <v>0</v>
      </c>
    </row>
    <row r="86" spans="1:8" ht="10.5" customHeight="1" x14ac:dyDescent="0.2">
      <c r="A86" s="56" t="s">
        <v>208</v>
      </c>
      <c r="B86" s="20">
        <v>67</v>
      </c>
      <c r="C86" s="310" t="s">
        <v>213</v>
      </c>
      <c r="D86" s="311"/>
      <c r="E86" s="312"/>
      <c r="F86" s="39">
        <f>SUM(F87:F87)</f>
        <v>124879387.95</v>
      </c>
      <c r="G86" s="39">
        <f>SUM(G87:G87)</f>
        <v>134566319.96000001</v>
      </c>
      <c r="H86" s="40">
        <f>SUM(H87:H87)</f>
        <v>139385023</v>
      </c>
    </row>
    <row r="87" spans="1:8" ht="10.5" customHeight="1" x14ac:dyDescent="0.2">
      <c r="A87" s="56" t="s">
        <v>209</v>
      </c>
      <c r="B87" s="24"/>
      <c r="C87" s="29"/>
      <c r="D87" s="19">
        <v>672</v>
      </c>
      <c r="E87" s="143" t="s">
        <v>222</v>
      </c>
      <c r="F87" s="139">
        <v>124879387.95</v>
      </c>
      <c r="G87" s="139">
        <v>134566319.96000001</v>
      </c>
      <c r="H87" s="136">
        <f>'P2 - Bilance'!C11+'P2 - Bilance'!C12</f>
        <v>139385023</v>
      </c>
    </row>
    <row r="88" spans="1:8" ht="10.5" customHeight="1" thickBot="1" x14ac:dyDescent="0.25">
      <c r="A88" s="69" t="s">
        <v>210</v>
      </c>
      <c r="B88" s="31" t="s">
        <v>226</v>
      </c>
      <c r="C88" s="32"/>
      <c r="D88" s="32"/>
      <c r="E88" s="33"/>
      <c r="F88" s="70">
        <f>+F63-F10</f>
        <v>0</v>
      </c>
      <c r="G88" s="70">
        <f>+G63-G10</f>
        <v>0</v>
      </c>
      <c r="H88" s="71">
        <f>+H63-H10</f>
        <v>0</v>
      </c>
    </row>
    <row r="89" spans="1:8" ht="9.75" customHeight="1" x14ac:dyDescent="0.2">
      <c r="A89" s="6"/>
      <c r="B89" s="72"/>
      <c r="C89" s="72"/>
      <c r="D89" s="72"/>
      <c r="E89" s="24"/>
      <c r="F89" s="42"/>
      <c r="G89" s="42"/>
      <c r="H89" s="293"/>
    </row>
    <row r="90" spans="1:8" ht="14.25" customHeight="1" x14ac:dyDescent="0.2"/>
    <row r="91" spans="1:8" s="13" customFormat="1" ht="14.25" customHeight="1" x14ac:dyDescent="0.2">
      <c r="A91" s="301" t="s">
        <v>285</v>
      </c>
      <c r="B91" s="313"/>
      <c r="C91" s="313"/>
      <c r="D91" s="313"/>
      <c r="E91" s="13" t="s">
        <v>333</v>
      </c>
      <c r="F91" s="181" t="s">
        <v>362</v>
      </c>
      <c r="G91" s="182"/>
      <c r="H91" s="300" t="s">
        <v>44</v>
      </c>
    </row>
    <row r="92" spans="1:8" s="13" customFormat="1" ht="11.25" x14ac:dyDescent="0.2">
      <c r="H92" s="182"/>
    </row>
    <row r="93" spans="1:8" s="13" customFormat="1" ht="11.25" x14ac:dyDescent="0.2">
      <c r="A93" s="301" t="s">
        <v>325</v>
      </c>
      <c r="B93" s="301"/>
      <c r="C93" s="301"/>
      <c r="D93" s="301"/>
      <c r="E93" s="180" t="s">
        <v>334</v>
      </c>
      <c r="F93" s="181" t="s">
        <v>362</v>
      </c>
      <c r="H93" s="300" t="s">
        <v>44</v>
      </c>
    </row>
    <row r="94" spans="1:8" s="13" customFormat="1" ht="11.25" x14ac:dyDescent="0.2">
      <c r="F94" s="183"/>
      <c r="H94" s="300"/>
    </row>
    <row r="95" spans="1:8" s="13" customFormat="1" ht="11.25" x14ac:dyDescent="0.2">
      <c r="A95" s="301" t="s">
        <v>286</v>
      </c>
      <c r="B95" s="301"/>
      <c r="C95" s="301"/>
      <c r="D95" s="301"/>
      <c r="E95" s="13" t="s">
        <v>254</v>
      </c>
      <c r="F95" s="181" t="s">
        <v>366</v>
      </c>
      <c r="G95" s="186"/>
      <c r="H95" s="300" t="s">
        <v>44</v>
      </c>
    </row>
    <row r="96" spans="1:8" x14ac:dyDescent="0.2">
      <c r="A96"/>
      <c r="B96"/>
      <c r="C96"/>
      <c r="D96"/>
      <c r="E96"/>
      <c r="F96" s="162"/>
      <c r="G96" s="185"/>
      <c r="H96" s="162"/>
    </row>
  </sheetData>
  <mergeCells count="12">
    <mergeCell ref="B1:E1"/>
    <mergeCell ref="B2:E2"/>
    <mergeCell ref="A4:H4"/>
    <mergeCell ref="A6:H6"/>
    <mergeCell ref="A7:H7"/>
    <mergeCell ref="A93:D93"/>
    <mergeCell ref="A95:D95"/>
    <mergeCell ref="C8:D8"/>
    <mergeCell ref="B10:E10"/>
    <mergeCell ref="B63:E63"/>
    <mergeCell ref="C86:E86"/>
    <mergeCell ref="A91:D91"/>
  </mergeCells>
  <phoneticPr fontId="3" type="noConversion"/>
  <printOptions horizontalCentered="1"/>
  <pageMargins left="0.39370078740157483" right="0.31496062992125984" top="0.39370078740157483" bottom="0.39370078740157483" header="0.31496062992125984" footer="0.31496062992125984"/>
  <pageSetup paperSize="9" scale="75" orientation="portrait" horizontalDpi="300" verticalDpi="300" r:id="rId1"/>
  <headerFooter alignWithMargins="0"/>
  <rowBreaks count="1" manualBreakCount="1"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5"/>
  <sheetViews>
    <sheetView zoomScaleNormal="100" workbookViewId="0">
      <selection activeCell="J51" sqref="J51"/>
    </sheetView>
  </sheetViews>
  <sheetFormatPr defaultColWidth="9.28515625" defaultRowHeight="12.75" x14ac:dyDescent="0.2"/>
  <cols>
    <col min="1" max="1" width="3.28515625" style="118" customWidth="1"/>
    <col min="2" max="2" width="39.42578125" style="118" customWidth="1"/>
    <col min="3" max="3" width="12.5703125" style="118" customWidth="1"/>
    <col min="4" max="4" width="2.5703125" style="118" customWidth="1"/>
    <col min="5" max="5" width="4" style="118" hidden="1" customWidth="1"/>
    <col min="6" max="6" width="3.28515625" style="118" customWidth="1"/>
    <col min="7" max="7" width="38.42578125" style="118" customWidth="1"/>
    <col min="8" max="8" width="12.5703125" style="118" customWidth="1"/>
    <col min="9" max="9" width="0" style="118" hidden="1" customWidth="1"/>
    <col min="10" max="10" width="9.42578125" style="118" customWidth="1"/>
    <col min="11" max="16384" width="9.28515625" style="118"/>
  </cols>
  <sheetData>
    <row r="1" spans="1:8" x14ac:dyDescent="0.2">
      <c r="A1" s="317" t="s">
        <v>0</v>
      </c>
      <c r="B1" s="318"/>
      <c r="C1" s="24"/>
      <c r="D1" s="24"/>
      <c r="E1" s="24"/>
      <c r="F1" s="24"/>
      <c r="G1" s="46" t="s">
        <v>29</v>
      </c>
    </row>
    <row r="2" spans="1:8" x14ac:dyDescent="0.2">
      <c r="A2" s="317" t="s">
        <v>121</v>
      </c>
      <c r="B2" s="318"/>
      <c r="C2" s="24"/>
      <c r="D2" s="24"/>
      <c r="E2" s="24"/>
      <c r="F2" s="24"/>
      <c r="G2" s="46" t="s">
        <v>125</v>
      </c>
      <c r="H2" s="74">
        <f>'P1 - Přehled'!H2</f>
        <v>1437</v>
      </c>
    </row>
    <row r="3" spans="1:8" x14ac:dyDescent="0.2">
      <c r="B3" s="24"/>
      <c r="C3" s="24"/>
      <c r="D3" s="24"/>
      <c r="E3" s="24"/>
      <c r="F3" s="24"/>
      <c r="G3" s="24"/>
      <c r="H3" s="46"/>
    </row>
    <row r="4" spans="1:8" x14ac:dyDescent="0.2">
      <c r="B4" s="315" t="s">
        <v>323</v>
      </c>
      <c r="C4" s="315"/>
      <c r="D4" s="315"/>
      <c r="E4" s="315"/>
      <c r="F4" s="315"/>
      <c r="G4" s="315"/>
      <c r="H4" s="315"/>
    </row>
    <row r="5" spans="1:8" x14ac:dyDescent="0.2">
      <c r="B5" s="14"/>
      <c r="C5" s="6"/>
      <c r="D5" s="6"/>
      <c r="E5" s="6"/>
      <c r="F5" s="6"/>
      <c r="G5" s="6"/>
      <c r="H5" s="6"/>
    </row>
    <row r="6" spans="1:8" x14ac:dyDescent="0.2">
      <c r="A6" s="314"/>
      <c r="B6" s="319"/>
      <c r="C6" s="319"/>
      <c r="D6" s="319"/>
      <c r="E6" s="319"/>
      <c r="F6" s="319"/>
      <c r="G6" s="319"/>
      <c r="H6" s="319"/>
    </row>
    <row r="7" spans="1:8" ht="41.25" customHeight="1" x14ac:dyDescent="0.2">
      <c r="A7" s="352" t="str">
        <f>'P1 - Přehled'!A6:H6</f>
        <v>Střední zdravotnická škola a Střední odborná škola, Česká Lípa, příspěvková organizace</v>
      </c>
      <c r="B7" s="352"/>
      <c r="C7" s="352"/>
      <c r="D7" s="352"/>
      <c r="E7" s="352"/>
      <c r="F7" s="352"/>
      <c r="G7" s="352"/>
      <c r="H7" s="352"/>
    </row>
    <row r="8" spans="1:8" x14ac:dyDescent="0.2">
      <c r="B8" s="24"/>
      <c r="C8" s="24"/>
      <c r="D8" s="24"/>
      <c r="E8" s="24"/>
      <c r="F8" s="24"/>
      <c r="G8" s="24"/>
      <c r="H8" s="24"/>
    </row>
    <row r="9" spans="1:8" ht="13.5" thickBot="1" x14ac:dyDescent="0.25">
      <c r="B9" s="14" t="s">
        <v>30</v>
      </c>
      <c r="C9" s="46" t="s">
        <v>119</v>
      </c>
      <c r="D9" s="24"/>
      <c r="E9" s="24"/>
      <c r="G9" s="12" t="s">
        <v>41</v>
      </c>
      <c r="H9" s="195" t="s">
        <v>119</v>
      </c>
    </row>
    <row r="10" spans="1:8" x14ac:dyDescent="0.2">
      <c r="A10" s="109">
        <v>1</v>
      </c>
      <c r="B10" s="110" t="s">
        <v>31</v>
      </c>
      <c r="C10" s="111">
        <f>'P1 - Přehled'!H64</f>
        <v>5441881</v>
      </c>
      <c r="D10" s="42"/>
      <c r="E10" s="42"/>
      <c r="F10" s="196">
        <v>37</v>
      </c>
      <c r="G10" s="197" t="s">
        <v>104</v>
      </c>
      <c r="H10" s="135">
        <v>3228790</v>
      </c>
    </row>
    <row r="11" spans="1:8" x14ac:dyDescent="0.2">
      <c r="A11" s="114">
        <v>2</v>
      </c>
      <c r="B11" s="2" t="s">
        <v>32</v>
      </c>
      <c r="C11" s="270">
        <f>'P3 - Ukazatele'!D10+'P3 - Ukazatele'!D11+'P3 - Ukazatele'!D25+'P3 - Ukazatele'!D26</f>
        <v>27007000</v>
      </c>
      <c r="D11" s="42"/>
      <c r="E11" s="42"/>
      <c r="F11" s="198"/>
      <c r="G11" s="199" t="s">
        <v>266</v>
      </c>
      <c r="H11" s="200"/>
    </row>
    <row r="12" spans="1:8" x14ac:dyDescent="0.2">
      <c r="A12" s="114">
        <v>3</v>
      </c>
      <c r="B12" s="2" t="s">
        <v>300</v>
      </c>
      <c r="C12" s="270">
        <f>'P6 - Mzdy'!G17</f>
        <v>112378023</v>
      </c>
      <c r="D12" s="42"/>
      <c r="E12" s="42"/>
      <c r="F12" s="198">
        <v>38</v>
      </c>
      <c r="G12" s="201" t="s">
        <v>255</v>
      </c>
      <c r="H12" s="267">
        <v>124191</v>
      </c>
    </row>
    <row r="13" spans="1:8" ht="15" customHeight="1" x14ac:dyDescent="0.2">
      <c r="A13" s="114">
        <v>4</v>
      </c>
      <c r="B13" s="2" t="s">
        <v>33</v>
      </c>
      <c r="C13" s="270">
        <f>H24+H26+H27+H28+H29+H30+H31</f>
        <v>4174191</v>
      </c>
      <c r="D13" s="42"/>
      <c r="E13" s="42"/>
      <c r="F13" s="202">
        <v>39</v>
      </c>
      <c r="G13" s="137" t="s">
        <v>239</v>
      </c>
      <c r="H13" s="261">
        <v>0</v>
      </c>
    </row>
    <row r="14" spans="1:8" x14ac:dyDescent="0.2">
      <c r="A14" s="114">
        <v>5</v>
      </c>
      <c r="B14" s="2" t="s">
        <v>34</v>
      </c>
      <c r="C14" s="270">
        <v>0</v>
      </c>
      <c r="D14" s="42"/>
      <c r="E14" s="42"/>
      <c r="F14" s="202">
        <v>40</v>
      </c>
      <c r="G14" s="15" t="s">
        <v>224</v>
      </c>
      <c r="H14" s="261"/>
    </row>
    <row r="15" spans="1:8" ht="22.5" x14ac:dyDescent="0.2">
      <c r="A15" s="114">
        <v>6</v>
      </c>
      <c r="B15" s="2" t="s">
        <v>231</v>
      </c>
      <c r="C15" s="270">
        <f>C50</f>
        <v>240000</v>
      </c>
      <c r="D15" s="42"/>
      <c r="E15" s="42"/>
      <c r="F15" s="240">
        <v>41</v>
      </c>
      <c r="G15" s="137" t="s">
        <v>243</v>
      </c>
      <c r="H15" s="261">
        <v>0</v>
      </c>
    </row>
    <row r="16" spans="1:8" x14ac:dyDescent="0.2">
      <c r="A16" s="114">
        <v>7</v>
      </c>
      <c r="B16" s="2" t="s">
        <v>35</v>
      </c>
      <c r="C16" s="270">
        <v>800000</v>
      </c>
      <c r="D16" s="42"/>
      <c r="E16" s="42"/>
      <c r="F16" s="203"/>
      <c r="G16" s="204"/>
      <c r="H16" s="268"/>
    </row>
    <row r="17" spans="1:8" x14ac:dyDescent="0.2">
      <c r="A17" s="114">
        <v>8</v>
      </c>
      <c r="B17" s="115" t="s">
        <v>113</v>
      </c>
      <c r="C17" s="271">
        <f>SUM(C10:C16)</f>
        <v>150041095</v>
      </c>
      <c r="D17" s="42"/>
      <c r="E17" s="42"/>
      <c r="F17" s="202">
        <v>42</v>
      </c>
      <c r="G17" s="137" t="s">
        <v>224</v>
      </c>
      <c r="H17" s="261">
        <f>'P4 - Investice'!E44</f>
        <v>20000</v>
      </c>
    </row>
    <row r="18" spans="1:8" x14ac:dyDescent="0.2">
      <c r="A18" s="114"/>
      <c r="B18" s="115"/>
      <c r="C18" s="270"/>
      <c r="D18" s="42"/>
      <c r="E18" s="42"/>
      <c r="F18" s="202">
        <v>43</v>
      </c>
      <c r="G18" s="137" t="s">
        <v>240</v>
      </c>
      <c r="H18" s="261">
        <v>0</v>
      </c>
    </row>
    <row r="19" spans="1:8" x14ac:dyDescent="0.2">
      <c r="A19" s="114">
        <v>9</v>
      </c>
      <c r="B19" s="2" t="s">
        <v>346</v>
      </c>
      <c r="C19" s="270">
        <f>'P3 - Ukazatele'!D11+'P3 - Ukazatele'!D25+'P3 - Ukazatele'!D26</f>
        <v>23958000</v>
      </c>
      <c r="D19" s="42"/>
      <c r="E19" s="42"/>
      <c r="F19" s="202">
        <v>44</v>
      </c>
      <c r="G19" s="15" t="s">
        <v>304</v>
      </c>
      <c r="H19" s="261">
        <v>1670294</v>
      </c>
    </row>
    <row r="20" spans="1:8" x14ac:dyDescent="0.2">
      <c r="A20" s="114">
        <v>10</v>
      </c>
      <c r="B20" s="2" t="s">
        <v>13</v>
      </c>
      <c r="C20" s="272">
        <f>'P6 - Mzdy'!G17:G17</f>
        <v>112378023</v>
      </c>
      <c r="D20" s="42"/>
      <c r="E20" s="42"/>
      <c r="F20" s="202">
        <v>45</v>
      </c>
      <c r="G20" s="137" t="s">
        <v>305</v>
      </c>
      <c r="H20" s="261">
        <v>0</v>
      </c>
    </row>
    <row r="21" spans="1:8" x14ac:dyDescent="0.2">
      <c r="A21" s="114">
        <v>11</v>
      </c>
      <c r="B21" s="2" t="s">
        <v>262</v>
      </c>
      <c r="C21" s="272">
        <v>0</v>
      </c>
      <c r="D21" s="42"/>
      <c r="E21" s="42"/>
      <c r="F21" s="202">
        <v>46</v>
      </c>
      <c r="G21" s="205" t="s">
        <v>306</v>
      </c>
      <c r="H21" s="262">
        <f>H17+H18+H20+H19</f>
        <v>1690294</v>
      </c>
    </row>
    <row r="22" spans="1:8" x14ac:dyDescent="0.2">
      <c r="A22" s="114">
        <v>12</v>
      </c>
      <c r="B22" s="2" t="s">
        <v>263</v>
      </c>
      <c r="C22" s="272">
        <v>8788875</v>
      </c>
      <c r="D22" s="42"/>
      <c r="E22" s="42"/>
      <c r="F22" s="203"/>
      <c r="G22" s="204"/>
      <c r="H22" s="268"/>
    </row>
    <row r="23" spans="1:8" x14ac:dyDescent="0.2">
      <c r="A23" s="114">
        <v>13</v>
      </c>
      <c r="B23" s="2" t="s">
        <v>40</v>
      </c>
      <c r="C23" s="270">
        <v>4916197</v>
      </c>
      <c r="D23" s="42"/>
      <c r="E23" s="42"/>
      <c r="F23" s="202">
        <v>47</v>
      </c>
      <c r="G23" s="15" t="s">
        <v>102</v>
      </c>
      <c r="H23" s="261">
        <v>0</v>
      </c>
    </row>
    <row r="24" spans="1:8" x14ac:dyDescent="0.2">
      <c r="A24" s="114">
        <v>14</v>
      </c>
      <c r="B24" s="161" t="s">
        <v>251</v>
      </c>
      <c r="C24" s="270">
        <v>0</v>
      </c>
      <c r="D24" s="42"/>
      <c r="E24" s="42"/>
      <c r="F24" s="202">
        <v>48</v>
      </c>
      <c r="G24" s="15" t="s">
        <v>311</v>
      </c>
      <c r="H24" s="261">
        <f>'P4 - Investice'!E51</f>
        <v>0</v>
      </c>
    </row>
    <row r="25" spans="1:8" x14ac:dyDescent="0.2">
      <c r="A25" s="114"/>
      <c r="B25" s="2"/>
      <c r="C25" s="270"/>
      <c r="D25" s="42"/>
      <c r="E25" s="42"/>
      <c r="F25" s="202">
        <v>49</v>
      </c>
      <c r="G25" s="15" t="s">
        <v>268</v>
      </c>
      <c r="H25" s="261">
        <v>0</v>
      </c>
    </row>
    <row r="26" spans="1:8" x14ac:dyDescent="0.2">
      <c r="A26" s="114">
        <v>15</v>
      </c>
      <c r="B26" s="115" t="s">
        <v>114</v>
      </c>
      <c r="C26" s="271">
        <f>SUM(C19:C24)</f>
        <v>150041095</v>
      </c>
      <c r="D26" s="42"/>
      <c r="E26" s="42"/>
      <c r="F26" s="202">
        <v>50</v>
      </c>
      <c r="G26" s="137" t="s">
        <v>241</v>
      </c>
      <c r="H26" s="261">
        <f>'P4 - Investice'!C51</f>
        <v>4030000</v>
      </c>
    </row>
    <row r="27" spans="1:8" x14ac:dyDescent="0.2">
      <c r="A27" s="129"/>
      <c r="B27" s="130"/>
      <c r="C27" s="270"/>
      <c r="D27" s="42"/>
      <c r="E27" s="42"/>
      <c r="F27" s="240">
        <v>51</v>
      </c>
      <c r="G27" s="137" t="s">
        <v>252</v>
      </c>
      <c r="H27" s="261">
        <f>'P4 - Investice'!E44</f>
        <v>20000</v>
      </c>
    </row>
    <row r="28" spans="1:8" ht="25.5" customHeight="1" x14ac:dyDescent="0.2">
      <c r="A28" s="242">
        <v>16</v>
      </c>
      <c r="B28" s="115" t="s">
        <v>227</v>
      </c>
      <c r="C28" s="273">
        <f>+C17-C26</f>
        <v>0</v>
      </c>
      <c r="D28" s="42"/>
      <c r="E28" s="42"/>
      <c r="F28" s="240">
        <v>52</v>
      </c>
      <c r="G28" s="128" t="s">
        <v>258</v>
      </c>
      <c r="H28" s="269">
        <v>0</v>
      </c>
    </row>
    <row r="29" spans="1:8" ht="13.5" thickBot="1" x14ac:dyDescent="0.25">
      <c r="A29" s="132"/>
      <c r="B29" s="133"/>
      <c r="C29" s="117"/>
      <c r="D29" s="42"/>
      <c r="E29" s="42"/>
      <c r="F29" s="241">
        <v>53</v>
      </c>
      <c r="G29" s="137" t="s">
        <v>223</v>
      </c>
      <c r="H29" s="261">
        <f>H12</f>
        <v>124191</v>
      </c>
    </row>
    <row r="30" spans="1:8" ht="22.5" x14ac:dyDescent="0.2">
      <c r="C30" s="42"/>
      <c r="D30" s="42"/>
      <c r="E30" s="42"/>
      <c r="F30" s="240">
        <v>54</v>
      </c>
      <c r="G30" s="206" t="s">
        <v>256</v>
      </c>
      <c r="H30" s="207">
        <f>'P4 - Investice'!D51</f>
        <v>0</v>
      </c>
    </row>
    <row r="31" spans="1:8" ht="23.25" thickBot="1" x14ac:dyDescent="0.25">
      <c r="A31" s="24"/>
      <c r="B31" s="14" t="s">
        <v>247</v>
      </c>
      <c r="C31" s="217" t="s">
        <v>119</v>
      </c>
      <c r="D31" s="42"/>
      <c r="E31" s="42"/>
      <c r="F31" s="240">
        <v>55</v>
      </c>
      <c r="G31" s="137" t="s">
        <v>242</v>
      </c>
      <c r="H31" s="136">
        <v>0</v>
      </c>
    </row>
    <row r="32" spans="1:8" x14ac:dyDescent="0.2">
      <c r="A32" s="112">
        <v>17</v>
      </c>
      <c r="B32" s="113" t="s">
        <v>104</v>
      </c>
      <c r="C32" s="208">
        <v>3669104</v>
      </c>
      <c r="D32" s="42"/>
      <c r="E32" s="42"/>
      <c r="F32" s="202">
        <v>56</v>
      </c>
      <c r="G32" s="205" t="s">
        <v>307</v>
      </c>
      <c r="H32" s="40">
        <f>SUM(H23:H31)</f>
        <v>4174191</v>
      </c>
    </row>
    <row r="33" spans="1:8" ht="13.5" customHeight="1" x14ac:dyDescent="0.2">
      <c r="A33" s="145">
        <v>18</v>
      </c>
      <c r="B33" s="147" t="s">
        <v>225</v>
      </c>
      <c r="C33" s="209">
        <v>0</v>
      </c>
      <c r="D33" s="42"/>
      <c r="E33" s="42"/>
      <c r="F33" s="202"/>
      <c r="G33" s="205"/>
      <c r="H33" s="40"/>
    </row>
    <row r="34" spans="1:8" x14ac:dyDescent="0.2">
      <c r="A34" s="145">
        <v>19</v>
      </c>
      <c r="B34" s="147" t="s">
        <v>298</v>
      </c>
      <c r="C34" s="209">
        <v>0</v>
      </c>
      <c r="D34" s="42"/>
      <c r="E34" s="42"/>
      <c r="F34" s="202">
        <v>57</v>
      </c>
      <c r="G34" s="205" t="s">
        <v>103</v>
      </c>
      <c r="H34" s="40">
        <f>H10+H21-H32</f>
        <v>744893</v>
      </c>
    </row>
    <row r="35" spans="1:8" x14ac:dyDescent="0.2">
      <c r="A35" s="145"/>
      <c r="B35" s="236"/>
      <c r="C35" s="209"/>
      <c r="D35" s="42"/>
      <c r="E35" s="42"/>
      <c r="F35" s="203"/>
      <c r="G35" s="204"/>
      <c r="H35" s="222"/>
    </row>
    <row r="36" spans="1:8" s="125" customFormat="1" ht="39" customHeight="1" x14ac:dyDescent="0.2">
      <c r="A36" s="238">
        <v>20</v>
      </c>
      <c r="B36" s="239" t="s">
        <v>105</v>
      </c>
      <c r="C36" s="264">
        <v>2956153</v>
      </c>
      <c r="D36" s="248"/>
      <c r="E36" s="248"/>
      <c r="F36" s="240">
        <v>58</v>
      </c>
      <c r="G36" s="233" t="s">
        <v>316</v>
      </c>
      <c r="H36" s="249">
        <v>0</v>
      </c>
    </row>
    <row r="37" spans="1:8" x14ac:dyDescent="0.2">
      <c r="A37" s="116">
        <v>21</v>
      </c>
      <c r="B37" s="64" t="s">
        <v>106</v>
      </c>
      <c r="C37" s="265">
        <v>0</v>
      </c>
      <c r="D37" s="42"/>
      <c r="E37" s="42"/>
      <c r="F37" s="202"/>
      <c r="G37" s="15"/>
      <c r="H37" s="136"/>
    </row>
    <row r="38" spans="1:8" x14ac:dyDescent="0.2">
      <c r="A38" s="116">
        <v>22</v>
      </c>
      <c r="B38" s="64" t="s">
        <v>301</v>
      </c>
      <c r="C38" s="265">
        <v>0</v>
      </c>
      <c r="D38" s="42"/>
      <c r="E38" s="42"/>
      <c r="F38" s="202">
        <v>59</v>
      </c>
      <c r="G38" s="205" t="s">
        <v>267</v>
      </c>
      <c r="H38" s="40">
        <f>H10-H15+H21-H32-H36</f>
        <v>744893</v>
      </c>
    </row>
    <row r="39" spans="1:8" ht="23.25" thickBot="1" x14ac:dyDescent="0.25">
      <c r="A39" s="116">
        <v>23</v>
      </c>
      <c r="B39" s="128" t="s">
        <v>250</v>
      </c>
      <c r="C39" s="265">
        <v>0</v>
      </c>
      <c r="D39" s="210"/>
      <c r="E39" s="210"/>
      <c r="F39" s="211"/>
      <c r="G39" s="212"/>
      <c r="H39" s="213"/>
    </row>
    <row r="40" spans="1:8" x14ac:dyDescent="0.2">
      <c r="A40" s="116">
        <v>24</v>
      </c>
      <c r="B40" s="128" t="s">
        <v>261</v>
      </c>
      <c r="C40" s="265">
        <v>0</v>
      </c>
      <c r="D40" s="210"/>
      <c r="E40" s="210"/>
      <c r="F40" s="214"/>
      <c r="G40" s="25"/>
      <c r="H40" s="215"/>
    </row>
    <row r="41" spans="1:8" ht="22.5" x14ac:dyDescent="0.2">
      <c r="A41" s="116">
        <v>25</v>
      </c>
      <c r="B41" s="128" t="s">
        <v>107</v>
      </c>
      <c r="C41" s="265">
        <v>0</v>
      </c>
      <c r="D41" s="210"/>
      <c r="E41" s="210"/>
      <c r="H41" s="124"/>
    </row>
    <row r="42" spans="1:8" x14ac:dyDescent="0.2">
      <c r="A42" s="116">
        <v>26</v>
      </c>
      <c r="B42" s="64" t="s">
        <v>108</v>
      </c>
      <c r="C42" s="265">
        <v>0</v>
      </c>
      <c r="D42" s="210"/>
      <c r="E42" s="210"/>
      <c r="H42" s="124"/>
    </row>
    <row r="43" spans="1:8" ht="13.5" thickBot="1" x14ac:dyDescent="0.25">
      <c r="A43" s="116">
        <v>27</v>
      </c>
      <c r="B43" s="128" t="s">
        <v>112</v>
      </c>
      <c r="C43" s="265">
        <v>0</v>
      </c>
      <c r="D43" s="42"/>
      <c r="E43" s="42"/>
      <c r="F43" s="42"/>
      <c r="G43" s="216" t="s">
        <v>42</v>
      </c>
      <c r="H43" s="217" t="s">
        <v>119</v>
      </c>
    </row>
    <row r="44" spans="1:8" ht="14.25" customHeight="1" x14ac:dyDescent="0.2">
      <c r="A44" s="116">
        <v>28</v>
      </c>
      <c r="B44" s="66" t="s">
        <v>101</v>
      </c>
      <c r="C44" s="262">
        <f>SUM(C36:C43)</f>
        <v>2956153</v>
      </c>
      <c r="D44" s="42"/>
      <c r="E44" s="42"/>
      <c r="F44" s="112">
        <v>60</v>
      </c>
      <c r="G44" s="218" t="s">
        <v>104</v>
      </c>
      <c r="H44" s="208">
        <v>395462</v>
      </c>
    </row>
    <row r="45" spans="1:8" x14ac:dyDescent="0.2">
      <c r="A45" s="116"/>
      <c r="B45" s="235"/>
      <c r="C45" s="266"/>
      <c r="D45" s="42"/>
      <c r="E45" s="42"/>
      <c r="F45" s="203"/>
      <c r="G45" s="204"/>
      <c r="H45" s="222"/>
    </row>
    <row r="46" spans="1:8" x14ac:dyDescent="0.2">
      <c r="A46" s="116">
        <v>29</v>
      </c>
      <c r="B46" s="64" t="s">
        <v>38</v>
      </c>
      <c r="C46" s="265">
        <f>'P4 - Investice'!C21</f>
        <v>2850000</v>
      </c>
      <c r="D46" s="42"/>
      <c r="E46" s="42"/>
      <c r="F46" s="145">
        <v>61</v>
      </c>
      <c r="G46" s="219" t="s">
        <v>228</v>
      </c>
      <c r="H46" s="209">
        <v>0</v>
      </c>
    </row>
    <row r="47" spans="1:8" x14ac:dyDescent="0.2">
      <c r="A47" s="116">
        <v>30</v>
      </c>
      <c r="B47" s="64" t="s">
        <v>37</v>
      </c>
      <c r="C47" s="265">
        <f>'P4 - Investice'!C16</f>
        <v>760000</v>
      </c>
      <c r="D47" s="210"/>
      <c r="E47" s="210"/>
      <c r="F47" s="116">
        <v>62</v>
      </c>
      <c r="G47" s="66" t="s">
        <v>306</v>
      </c>
      <c r="H47" s="61">
        <f>SUM(H46:H46)</f>
        <v>0</v>
      </c>
    </row>
    <row r="48" spans="1:8" x14ac:dyDescent="0.2">
      <c r="A48" s="116">
        <v>31</v>
      </c>
      <c r="B48" s="64" t="s">
        <v>238</v>
      </c>
      <c r="C48" s="265">
        <v>0</v>
      </c>
      <c r="D48" s="42"/>
      <c r="E48" s="42"/>
      <c r="F48" s="220"/>
      <c r="G48" s="221"/>
      <c r="H48" s="222"/>
    </row>
    <row r="49" spans="1:8" ht="22.5" x14ac:dyDescent="0.2">
      <c r="A49" s="238">
        <v>32</v>
      </c>
      <c r="B49" s="239" t="s">
        <v>302</v>
      </c>
      <c r="C49" s="265">
        <f>'P3 - Ukazatele'!D40</f>
        <v>1928000</v>
      </c>
      <c r="D49" s="42"/>
      <c r="E49" s="42"/>
      <c r="F49" s="238">
        <v>63</v>
      </c>
      <c r="G49" s="237" t="s">
        <v>319</v>
      </c>
      <c r="H49" s="136">
        <v>0</v>
      </c>
    </row>
    <row r="50" spans="1:8" x14ac:dyDescent="0.2">
      <c r="A50" s="116">
        <v>33</v>
      </c>
      <c r="B50" s="64" t="s">
        <v>36</v>
      </c>
      <c r="C50" s="265">
        <f>'P4 - Investice'!C9</f>
        <v>240000</v>
      </c>
      <c r="D50" s="42"/>
      <c r="E50" s="42"/>
      <c r="F50" s="116">
        <v>64</v>
      </c>
      <c r="G50" s="63" t="s">
        <v>303</v>
      </c>
      <c r="H50" s="136">
        <v>0</v>
      </c>
    </row>
    <row r="51" spans="1:8" x14ac:dyDescent="0.2">
      <c r="A51" s="116">
        <v>34</v>
      </c>
      <c r="B51" s="64" t="s">
        <v>39</v>
      </c>
      <c r="C51" s="265"/>
      <c r="D51" s="223"/>
      <c r="E51" s="223"/>
      <c r="F51" s="116">
        <v>65</v>
      </c>
      <c r="G51" s="66" t="s">
        <v>307</v>
      </c>
      <c r="H51" s="224">
        <f>SUM(H49:H50)</f>
        <v>0</v>
      </c>
    </row>
    <row r="52" spans="1:8" x14ac:dyDescent="0.2">
      <c r="A52" s="116">
        <v>35</v>
      </c>
      <c r="B52" s="66" t="s">
        <v>111</v>
      </c>
      <c r="C52" s="40">
        <f>SUM(C46:C51)</f>
        <v>5778000</v>
      </c>
      <c r="D52" s="223"/>
      <c r="E52" s="223"/>
      <c r="F52" s="220"/>
      <c r="G52" s="215" t="s">
        <v>313</v>
      </c>
      <c r="H52" s="41">
        <v>0</v>
      </c>
    </row>
    <row r="53" spans="1:8" x14ac:dyDescent="0.2">
      <c r="A53" s="131"/>
      <c r="B53" s="215" t="s">
        <v>313</v>
      </c>
      <c r="C53" s="41">
        <v>0</v>
      </c>
      <c r="D53" s="223"/>
      <c r="E53" s="223"/>
      <c r="F53" s="116">
        <v>66</v>
      </c>
      <c r="G53" s="66" t="s">
        <v>314</v>
      </c>
      <c r="H53" s="40">
        <f>H44+H47-H51-H52</f>
        <v>395462</v>
      </c>
    </row>
    <row r="54" spans="1:8" ht="13.5" thickBot="1" x14ac:dyDescent="0.25">
      <c r="A54" s="116">
        <v>36</v>
      </c>
      <c r="B54" s="66" t="s">
        <v>314</v>
      </c>
      <c r="C54" s="40">
        <f>+C32+C44-C52-C53</f>
        <v>847257</v>
      </c>
      <c r="D54" s="223"/>
      <c r="E54" s="223"/>
      <c r="F54" s="203"/>
      <c r="G54" s="245" t="s">
        <v>315</v>
      </c>
      <c r="H54" s="225"/>
    </row>
    <row r="55" spans="1:8" ht="13.5" thickBot="1" x14ac:dyDescent="0.25">
      <c r="A55" s="134"/>
      <c r="B55" s="245" t="s">
        <v>315</v>
      </c>
      <c r="C55" s="225"/>
      <c r="D55" s="223"/>
      <c r="E55" s="223"/>
      <c r="F55" s="226"/>
      <c r="G55" s="227"/>
      <c r="H55" s="228"/>
    </row>
    <row r="56" spans="1:8" x14ac:dyDescent="0.2">
      <c r="D56" s="124"/>
      <c r="E56" s="124"/>
    </row>
    <row r="57" spans="1:8" x14ac:dyDescent="0.2">
      <c r="B57" s="24"/>
      <c r="C57" s="42"/>
      <c r="D57" s="223"/>
      <c r="E57" s="223"/>
      <c r="H57" s="13"/>
    </row>
    <row r="58" spans="1:8" s="47" customFormat="1" x14ac:dyDescent="0.2">
      <c r="A58" s="317" t="s">
        <v>335</v>
      </c>
      <c r="B58" s="319"/>
      <c r="C58" s="24" t="s">
        <v>362</v>
      </c>
      <c r="D58" s="42"/>
      <c r="E58" s="42"/>
      <c r="G58" s="24" t="s">
        <v>44</v>
      </c>
    </row>
    <row r="59" spans="1:8" s="73" customFormat="1" ht="15" customHeight="1" x14ac:dyDescent="0.2">
      <c r="A59" s="47"/>
      <c r="B59" s="24"/>
      <c r="C59" s="24"/>
      <c r="D59" s="24"/>
      <c r="E59" s="24"/>
      <c r="F59" s="47"/>
      <c r="G59" s="24"/>
      <c r="H59" s="13"/>
    </row>
    <row r="60" spans="1:8" s="73" customFormat="1" ht="15" customHeight="1" x14ac:dyDescent="0.2">
      <c r="A60" s="317" t="s">
        <v>336</v>
      </c>
      <c r="B60" s="319"/>
      <c r="C60" s="24" t="s">
        <v>362</v>
      </c>
      <c r="D60" s="24"/>
      <c r="E60" s="24"/>
      <c r="F60" s="24"/>
      <c r="G60" s="24" t="s">
        <v>44</v>
      </c>
    </row>
    <row r="61" spans="1:8" s="73" customFormat="1" ht="15" customHeight="1" x14ac:dyDescent="0.2">
      <c r="A61" s="47"/>
      <c r="B61" s="24"/>
      <c r="C61" s="24"/>
      <c r="D61" s="24"/>
      <c r="E61" s="24"/>
      <c r="F61" s="24"/>
      <c r="G61" s="24"/>
    </row>
    <row r="62" spans="1:8" s="73" customFormat="1" ht="15" customHeight="1" x14ac:dyDescent="0.2">
      <c r="A62" s="317" t="s">
        <v>291</v>
      </c>
      <c r="B62" s="319"/>
      <c r="C62" s="24" t="s">
        <v>366</v>
      </c>
      <c r="D62" s="24"/>
      <c r="E62" s="24"/>
      <c r="F62" s="24"/>
      <c r="G62" s="24" t="s">
        <v>44</v>
      </c>
    </row>
    <row r="63" spans="1:8" s="73" customFormat="1" ht="15" customHeight="1" x14ac:dyDescent="0.2">
      <c r="A63" s="163"/>
      <c r="B63" s="75"/>
      <c r="D63" s="24"/>
      <c r="E63" s="24"/>
      <c r="F63" s="24"/>
      <c r="H63" s="46"/>
    </row>
    <row r="64" spans="1:8" s="73" customFormat="1" ht="15" customHeight="1" x14ac:dyDescent="0.2">
      <c r="A64" s="163"/>
      <c r="F64" s="24"/>
      <c r="G64" s="24"/>
      <c r="H64" s="91"/>
    </row>
    <row r="65" spans="1:8" s="73" customFormat="1" ht="15" customHeight="1" x14ac:dyDescent="0.2">
      <c r="A65" s="34"/>
      <c r="B65" s="178"/>
      <c r="C65" s="34"/>
      <c r="F65" s="24"/>
      <c r="G65" s="24"/>
      <c r="H65" s="91"/>
    </row>
    <row r="66" spans="1:8" s="47" customFormat="1" ht="17.25" customHeight="1" x14ac:dyDescent="0.2">
      <c r="A66" s="118"/>
      <c r="B66" s="34"/>
      <c r="C66" s="34"/>
      <c r="D66" s="24"/>
      <c r="E66" s="24"/>
      <c r="F66" s="73"/>
      <c r="G66" s="73"/>
      <c r="H66" s="73"/>
    </row>
    <row r="67" spans="1:8" s="47" customFormat="1" x14ac:dyDescent="0.2">
      <c r="A67" s="317"/>
      <c r="B67" s="318"/>
      <c r="C67" s="24"/>
      <c r="D67" s="24"/>
      <c r="E67" s="24"/>
      <c r="F67" s="73"/>
      <c r="G67" s="73"/>
      <c r="H67" s="73"/>
    </row>
    <row r="68" spans="1:8" s="47" customFormat="1" x14ac:dyDescent="0.2">
      <c r="A68" s="118"/>
      <c r="B68" s="24"/>
      <c r="C68" s="24"/>
      <c r="D68" s="24"/>
      <c r="E68" s="24"/>
      <c r="F68" s="118"/>
      <c r="G68" s="73"/>
      <c r="H68" s="73"/>
    </row>
    <row r="69" spans="1:8" x14ac:dyDescent="0.2">
      <c r="A69" s="317"/>
      <c r="B69" s="318"/>
      <c r="C69" s="24"/>
      <c r="D69" s="34"/>
      <c r="E69" s="34"/>
      <c r="F69" s="34"/>
      <c r="G69" s="34"/>
    </row>
    <row r="70" spans="1:8" ht="5.25" customHeight="1" x14ac:dyDescent="0.2">
      <c r="B70" s="24"/>
      <c r="C70" s="24"/>
      <c r="D70" s="34"/>
      <c r="E70" s="34"/>
      <c r="F70" s="24"/>
      <c r="G70" s="24"/>
    </row>
    <row r="71" spans="1:8" x14ac:dyDescent="0.2">
      <c r="A71" s="317"/>
      <c r="B71" s="318"/>
      <c r="C71" s="24"/>
      <c r="D71" s="24"/>
      <c r="E71" s="24"/>
      <c r="F71" s="24"/>
      <c r="G71" s="24"/>
    </row>
    <row r="72" spans="1:8" ht="6" customHeight="1" x14ac:dyDescent="0.2">
      <c r="D72" s="24"/>
      <c r="E72" s="24"/>
      <c r="F72" s="24"/>
      <c r="G72" s="24"/>
    </row>
    <row r="73" spans="1:8" x14ac:dyDescent="0.2">
      <c r="D73" s="24"/>
      <c r="E73" s="24"/>
      <c r="F73" s="24"/>
      <c r="G73" s="24"/>
    </row>
    <row r="74" spans="1:8" ht="8.25" customHeight="1" x14ac:dyDescent="0.2">
      <c r="D74" s="24"/>
      <c r="E74" s="24"/>
      <c r="F74" s="24"/>
      <c r="G74" s="24"/>
    </row>
    <row r="75" spans="1:8" x14ac:dyDescent="0.2">
      <c r="D75" s="24"/>
      <c r="E75" s="24"/>
    </row>
  </sheetData>
  <mergeCells count="11">
    <mergeCell ref="A69:B69"/>
    <mergeCell ref="A71:B71"/>
    <mergeCell ref="A7:H7"/>
    <mergeCell ref="A1:B1"/>
    <mergeCell ref="A2:B2"/>
    <mergeCell ref="B4:H4"/>
    <mergeCell ref="A6:H6"/>
    <mergeCell ref="A67:B67"/>
    <mergeCell ref="A58:B58"/>
    <mergeCell ref="A60:B60"/>
    <mergeCell ref="A62:B62"/>
  </mergeCells>
  <phoneticPr fontId="3" type="noConversion"/>
  <pageMargins left="0.78740157480314965" right="0.47244094488188981" top="0.70866141732283472" bottom="0.98425196850393704" header="0.51181102362204722" footer="0.51181102362204722"/>
  <pageSetup paperSize="9" scale="7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57"/>
  <sheetViews>
    <sheetView zoomScaleNormal="100" workbookViewId="0">
      <selection activeCell="K42" sqref="K42"/>
    </sheetView>
  </sheetViews>
  <sheetFormatPr defaultColWidth="9.28515625" defaultRowHeight="12.75" x14ac:dyDescent="0.2"/>
  <cols>
    <col min="1" max="1" width="3.42578125" style="118" customWidth="1"/>
    <col min="2" max="2" width="51.5703125" style="118" customWidth="1"/>
    <col min="3" max="3" width="4" style="118" customWidth="1"/>
    <col min="4" max="4" width="17.28515625" style="118" customWidth="1"/>
    <col min="5" max="5" width="7" style="118" customWidth="1"/>
    <col min="6" max="16384" width="9.28515625" style="118"/>
  </cols>
  <sheetData>
    <row r="1" spans="1:5" x14ac:dyDescent="0.2">
      <c r="A1" s="45" t="s">
        <v>0</v>
      </c>
      <c r="B1" s="91"/>
      <c r="C1" s="24"/>
      <c r="D1" s="46" t="s">
        <v>45</v>
      </c>
      <c r="E1" s="46"/>
    </row>
    <row r="2" spans="1:5" x14ac:dyDescent="0.2">
      <c r="A2" s="45" t="s">
        <v>121</v>
      </c>
      <c r="B2" s="45"/>
      <c r="C2" s="24"/>
      <c r="D2" s="46" t="s">
        <v>125</v>
      </c>
      <c r="E2" s="74">
        <f>'P1 - Přehled'!H2</f>
        <v>1437</v>
      </c>
    </row>
    <row r="3" spans="1:5" x14ac:dyDescent="0.2">
      <c r="A3" s="24"/>
      <c r="B3" s="24"/>
      <c r="C3" s="24"/>
      <c r="D3" s="24"/>
      <c r="E3" s="24"/>
    </row>
    <row r="4" spans="1:5" x14ac:dyDescent="0.2">
      <c r="A4" s="315" t="s">
        <v>324</v>
      </c>
      <c r="B4" s="315"/>
      <c r="C4" s="315"/>
      <c r="D4" s="315"/>
      <c r="E4" s="315"/>
    </row>
    <row r="5" spans="1:5" x14ac:dyDescent="0.2">
      <c r="A5" s="323" t="s">
        <v>236</v>
      </c>
      <c r="B5" s="324"/>
      <c r="C5" s="324"/>
      <c r="D5" s="324"/>
      <c r="E5" s="324"/>
    </row>
    <row r="6" spans="1:5" x14ac:dyDescent="0.2">
      <c r="A6" s="314"/>
      <c r="B6" s="319"/>
      <c r="C6" s="319"/>
      <c r="D6" s="319"/>
      <c r="E6" s="319"/>
    </row>
    <row r="7" spans="1:5" ht="37.5" customHeight="1" x14ac:dyDescent="0.2">
      <c r="A7" s="352" t="str">
        <f>'P1 - Přehled'!A6:H6</f>
        <v>Střední zdravotnická škola a Střední odborná škola, Česká Lípa, příspěvková organizace</v>
      </c>
      <c r="B7" s="354"/>
      <c r="C7" s="354"/>
      <c r="D7" s="354"/>
      <c r="E7" s="354"/>
    </row>
    <row r="8" spans="1:5" x14ac:dyDescent="0.2">
      <c r="A8" s="314"/>
      <c r="B8" s="319"/>
      <c r="C8" s="319"/>
      <c r="D8" s="319"/>
      <c r="E8" s="319"/>
    </row>
    <row r="9" spans="1:5" ht="13.5" thickBot="1" x14ac:dyDescent="0.25">
      <c r="A9" s="320" t="s">
        <v>46</v>
      </c>
      <c r="B9" s="320"/>
      <c r="C9" s="320"/>
      <c r="D9" s="46" t="s">
        <v>119</v>
      </c>
      <c r="E9" s="24"/>
    </row>
    <row r="10" spans="1:5" x14ac:dyDescent="0.2">
      <c r="A10" s="92">
        <v>1</v>
      </c>
      <c r="B10" s="93" t="s">
        <v>47</v>
      </c>
      <c r="C10" s="94"/>
      <c r="D10" s="274">
        <f>1121000+1928000</f>
        <v>3049000</v>
      </c>
      <c r="E10" s="293"/>
    </row>
    <row r="11" spans="1:5" x14ac:dyDescent="0.2">
      <c r="A11" s="95">
        <v>2</v>
      </c>
      <c r="B11" s="96" t="s">
        <v>48</v>
      </c>
      <c r="C11" s="97"/>
      <c r="D11" s="265">
        <v>22208000</v>
      </c>
      <c r="E11" s="293"/>
    </row>
    <row r="12" spans="1:5" x14ac:dyDescent="0.2">
      <c r="A12" s="95"/>
      <c r="B12" s="96" t="s">
        <v>264</v>
      </c>
      <c r="C12" s="97"/>
      <c r="D12" s="265"/>
      <c r="E12" s="293"/>
    </row>
    <row r="13" spans="1:5" x14ac:dyDescent="0.2">
      <c r="A13" s="95">
        <v>3</v>
      </c>
      <c r="B13" s="98" t="s">
        <v>271</v>
      </c>
      <c r="C13" s="97"/>
      <c r="D13" s="265">
        <f>SUM(D30:D36)</f>
        <v>10917000</v>
      </c>
      <c r="E13" s="293"/>
    </row>
    <row r="14" spans="1:5" x14ac:dyDescent="0.2">
      <c r="A14" s="95">
        <v>4</v>
      </c>
      <c r="B14" s="98" t="s">
        <v>51</v>
      </c>
      <c r="C14" s="97"/>
      <c r="D14" s="265">
        <v>10000</v>
      </c>
      <c r="E14" s="123"/>
    </row>
    <row r="15" spans="1:5" x14ac:dyDescent="0.2">
      <c r="A15" s="95">
        <v>5</v>
      </c>
      <c r="B15" s="96" t="s">
        <v>115</v>
      </c>
      <c r="C15" s="97"/>
      <c r="D15" s="265">
        <v>153</v>
      </c>
      <c r="E15" s="293"/>
    </row>
    <row r="16" spans="1:5" x14ac:dyDescent="0.2">
      <c r="A16" s="95">
        <v>6</v>
      </c>
      <c r="B16" s="96" t="s">
        <v>309</v>
      </c>
      <c r="C16" s="97"/>
      <c r="D16" s="265">
        <v>0</v>
      </c>
      <c r="E16" s="293"/>
    </row>
    <row r="17" spans="1:5" x14ac:dyDescent="0.2">
      <c r="A17" s="95"/>
      <c r="B17" s="96"/>
      <c r="C17" s="97"/>
      <c r="D17" s="265"/>
      <c r="E17" s="293"/>
    </row>
    <row r="18" spans="1:5" x14ac:dyDescent="0.2">
      <c r="A18" s="95">
        <v>7</v>
      </c>
      <c r="B18" s="96" t="s">
        <v>49</v>
      </c>
      <c r="C18" s="97"/>
      <c r="D18" s="275">
        <f>'P2 - Bilance'!H32</f>
        <v>4174191</v>
      </c>
      <c r="E18" s="293"/>
    </row>
    <row r="19" spans="1:5" x14ac:dyDescent="0.2">
      <c r="A19" s="95">
        <v>8</v>
      </c>
      <c r="B19" s="98" t="s">
        <v>229</v>
      </c>
      <c r="C19" s="97"/>
      <c r="D19" s="275">
        <f>'P2 - Bilance'!C50</f>
        <v>240000</v>
      </c>
      <c r="E19" s="293"/>
    </row>
    <row r="20" spans="1:5" x14ac:dyDescent="0.2">
      <c r="A20" s="95">
        <v>9</v>
      </c>
      <c r="B20" s="98" t="s">
        <v>50</v>
      </c>
      <c r="C20" s="97"/>
      <c r="D20" s="265">
        <f>'P2 - Bilance'!H51</f>
        <v>0</v>
      </c>
      <c r="E20" s="293"/>
    </row>
    <row r="21" spans="1:5" x14ac:dyDescent="0.2">
      <c r="A21" s="95">
        <v>10</v>
      </c>
      <c r="B21" s="96" t="s">
        <v>265</v>
      </c>
      <c r="C21" s="97"/>
      <c r="D21" s="265">
        <f>'P2 - Bilance'!C46+'P2 - Bilance'!C47</f>
        <v>3610000</v>
      </c>
      <c r="E21" s="293"/>
    </row>
    <row r="22" spans="1:5" x14ac:dyDescent="0.2">
      <c r="A22" s="95"/>
      <c r="C22" s="97"/>
      <c r="D22" s="265"/>
      <c r="E22" s="293"/>
    </row>
    <row r="23" spans="1:5" x14ac:dyDescent="0.2">
      <c r="A23" s="95" t="s">
        <v>259</v>
      </c>
      <c r="B23" s="96" t="s">
        <v>248</v>
      </c>
      <c r="C23" s="97"/>
      <c r="D23" s="276">
        <v>0</v>
      </c>
      <c r="E23" s="293"/>
    </row>
    <row r="24" spans="1:5" x14ac:dyDescent="0.2">
      <c r="A24" s="95" t="s">
        <v>260</v>
      </c>
      <c r="B24" s="96"/>
      <c r="C24" s="97"/>
      <c r="D24" s="276"/>
      <c r="E24" s="293"/>
    </row>
    <row r="25" spans="1:5" x14ac:dyDescent="0.2">
      <c r="A25" s="95" t="s">
        <v>269</v>
      </c>
      <c r="B25" s="96" t="s">
        <v>338</v>
      </c>
      <c r="C25" s="97"/>
      <c r="D25" s="276">
        <v>1000000</v>
      </c>
      <c r="E25" s="293"/>
    </row>
    <row r="26" spans="1:5" ht="22.5" x14ac:dyDescent="0.2">
      <c r="A26" s="187" t="s">
        <v>270</v>
      </c>
      <c r="B26" s="278" t="s">
        <v>361</v>
      </c>
      <c r="C26" s="279"/>
      <c r="D26" s="276">
        <v>750000</v>
      </c>
      <c r="E26" s="293"/>
    </row>
    <row r="27" spans="1:5" ht="13.5" thickBot="1" x14ac:dyDescent="0.25">
      <c r="A27" s="99">
        <v>13</v>
      </c>
      <c r="B27" s="100" t="s">
        <v>52</v>
      </c>
      <c r="C27" s="100"/>
      <c r="D27" s="277">
        <v>0</v>
      </c>
      <c r="E27" s="293"/>
    </row>
    <row r="28" spans="1:5" x14ac:dyDescent="0.2">
      <c r="A28" s="43"/>
      <c r="B28" s="127"/>
      <c r="C28" s="127"/>
      <c r="D28" s="42"/>
      <c r="E28" s="293"/>
    </row>
    <row r="29" spans="1:5" ht="13.5" thickBot="1" x14ac:dyDescent="0.25">
      <c r="A29" s="321" t="s">
        <v>257</v>
      </c>
      <c r="B29" s="321"/>
      <c r="C29" s="321"/>
      <c r="D29" s="217" t="s">
        <v>119</v>
      </c>
      <c r="E29" s="293"/>
    </row>
    <row r="30" spans="1:5" x14ac:dyDescent="0.2">
      <c r="A30" s="101">
        <v>14</v>
      </c>
      <c r="B30" s="355" t="s">
        <v>292</v>
      </c>
      <c r="C30" s="94"/>
      <c r="D30" s="274">
        <v>3199000</v>
      </c>
      <c r="E30" s="293"/>
    </row>
    <row r="31" spans="1:5" x14ac:dyDescent="0.2">
      <c r="A31" s="95">
        <v>15</v>
      </c>
      <c r="B31" s="356" t="s">
        <v>317</v>
      </c>
      <c r="C31" s="97"/>
      <c r="D31" s="272">
        <v>7608000</v>
      </c>
      <c r="E31" s="293"/>
    </row>
    <row r="32" spans="1:5" x14ac:dyDescent="0.2">
      <c r="A32" s="95">
        <v>16</v>
      </c>
      <c r="B32" s="357" t="s">
        <v>318</v>
      </c>
      <c r="C32" s="97"/>
      <c r="D32" s="270">
        <v>110000</v>
      </c>
      <c r="E32" s="293"/>
    </row>
    <row r="33" spans="1:5" x14ac:dyDescent="0.2">
      <c r="A33" s="95">
        <v>17</v>
      </c>
      <c r="B33" s="102"/>
      <c r="C33" s="97"/>
      <c r="D33" s="270">
        <v>0</v>
      </c>
      <c r="E33" s="293"/>
    </row>
    <row r="34" spans="1:5" x14ac:dyDescent="0.2">
      <c r="A34" s="95">
        <v>18</v>
      </c>
      <c r="B34" s="102"/>
      <c r="C34" s="97"/>
      <c r="D34" s="270"/>
      <c r="E34" s="293"/>
    </row>
    <row r="35" spans="1:5" x14ac:dyDescent="0.2">
      <c r="A35" s="95">
        <v>19</v>
      </c>
      <c r="B35" s="102"/>
      <c r="C35" s="97"/>
      <c r="D35" s="270"/>
      <c r="E35" s="293"/>
    </row>
    <row r="36" spans="1:5" ht="13.5" thickBot="1" x14ac:dyDescent="0.25">
      <c r="A36" s="188">
        <v>20</v>
      </c>
      <c r="B36" s="189"/>
      <c r="C36" s="100"/>
      <c r="D36" s="277"/>
      <c r="E36" s="293"/>
    </row>
    <row r="37" spans="1:5" x14ac:dyDescent="0.2">
      <c r="A37" s="43"/>
      <c r="B37" s="43"/>
      <c r="C37" s="43"/>
      <c r="D37" s="280"/>
      <c r="E37" s="293"/>
    </row>
    <row r="38" spans="1:5" ht="13.5" thickBot="1" x14ac:dyDescent="0.25">
      <c r="A38" s="43"/>
      <c r="B38" s="322" t="s">
        <v>53</v>
      </c>
      <c r="C38" s="322"/>
      <c r="D38" s="281" t="s">
        <v>119</v>
      </c>
      <c r="E38" s="293"/>
    </row>
    <row r="39" spans="1:5" x14ac:dyDescent="0.2">
      <c r="A39" s="174">
        <v>21</v>
      </c>
      <c r="B39" s="105" t="s">
        <v>72</v>
      </c>
      <c r="C39" s="94"/>
      <c r="D39" s="274"/>
      <c r="E39" s="294"/>
    </row>
    <row r="40" spans="1:5" s="73" customFormat="1" ht="15" customHeight="1" x14ac:dyDescent="0.2">
      <c r="A40" s="173">
        <v>22</v>
      </c>
      <c r="B40" s="108" t="s">
        <v>272</v>
      </c>
      <c r="C40" s="97"/>
      <c r="D40" s="282">
        <v>1928000</v>
      </c>
      <c r="E40" s="295"/>
    </row>
    <row r="41" spans="1:5" s="73" customFormat="1" ht="15" customHeight="1" x14ac:dyDescent="0.2">
      <c r="A41" s="95">
        <v>23</v>
      </c>
      <c r="B41" s="102" t="s">
        <v>249</v>
      </c>
      <c r="C41" s="97"/>
      <c r="D41" s="41">
        <v>0</v>
      </c>
      <c r="E41" s="293"/>
    </row>
    <row r="42" spans="1:5" s="73" customFormat="1" ht="15" customHeight="1" thickBot="1" x14ac:dyDescent="0.25">
      <c r="A42" s="103">
        <v>24</v>
      </c>
      <c r="B42" s="106" t="s">
        <v>123</v>
      </c>
      <c r="C42" s="100"/>
      <c r="D42" s="141">
        <v>0</v>
      </c>
      <c r="E42" s="295"/>
    </row>
    <row r="43" spans="1:5" s="73" customFormat="1" ht="15" customHeight="1" x14ac:dyDescent="0.2">
      <c r="A43" s="107"/>
      <c r="B43" s="44"/>
      <c r="C43" s="43"/>
      <c r="D43" s="42"/>
      <c r="E43" s="24"/>
    </row>
    <row r="44" spans="1:5" s="73" customFormat="1" ht="15" customHeight="1" thickBot="1" x14ac:dyDescent="0.25">
      <c r="A44" s="322" t="s">
        <v>120</v>
      </c>
      <c r="B44" s="322"/>
      <c r="C44" s="322"/>
      <c r="D44" s="322"/>
      <c r="E44" s="45"/>
    </row>
    <row r="45" spans="1:5" s="73" customFormat="1" ht="15" customHeight="1" x14ac:dyDescent="0.2">
      <c r="A45" s="101">
        <v>25</v>
      </c>
      <c r="B45" s="93" t="s">
        <v>274</v>
      </c>
      <c r="C45" s="94"/>
      <c r="D45" s="140">
        <v>0</v>
      </c>
    </row>
    <row r="46" spans="1:5" s="73" customFormat="1" ht="15" customHeight="1" x14ac:dyDescent="0.2">
      <c r="A46" s="95">
        <v>26</v>
      </c>
      <c r="B46" s="108"/>
      <c r="C46" s="97"/>
      <c r="D46" s="65"/>
      <c r="E46" s="91"/>
    </row>
    <row r="47" spans="1:5" ht="13.5" thickBot="1" x14ac:dyDescent="0.25">
      <c r="A47" s="103">
        <v>27</v>
      </c>
      <c r="B47" s="104"/>
      <c r="C47" s="100"/>
      <c r="D47" s="141"/>
      <c r="E47" s="24"/>
    </row>
    <row r="48" spans="1:5" x14ac:dyDescent="0.2">
      <c r="A48" s="24"/>
      <c r="B48" s="6"/>
      <c r="C48" s="6"/>
      <c r="D48" s="6"/>
      <c r="E48" s="45"/>
    </row>
    <row r="49" spans="1:5" x14ac:dyDescent="0.2">
      <c r="A49" s="45" t="s">
        <v>363</v>
      </c>
      <c r="B49" s="45"/>
      <c r="C49" s="45"/>
      <c r="D49" s="45"/>
      <c r="E49" s="45"/>
    </row>
    <row r="50" spans="1:5" ht="15" customHeight="1" x14ac:dyDescent="0.2">
      <c r="A50" s="24"/>
      <c r="B50" s="24"/>
      <c r="C50" s="24"/>
      <c r="D50" s="24"/>
    </row>
    <row r="51" spans="1:5" ht="15" customHeight="1" x14ac:dyDescent="0.2">
      <c r="A51" s="45" t="s">
        <v>367</v>
      </c>
      <c r="B51" s="45"/>
      <c r="C51" s="45"/>
      <c r="D51" s="45"/>
    </row>
    <row r="52" spans="1:5" ht="15" customHeight="1" x14ac:dyDescent="0.2">
      <c r="A52" s="24"/>
      <c r="B52" s="24"/>
      <c r="C52" s="24"/>
      <c r="D52" s="24"/>
    </row>
    <row r="53" spans="1:5" ht="15" customHeight="1" x14ac:dyDescent="0.2">
      <c r="A53" s="45" t="s">
        <v>368</v>
      </c>
      <c r="B53" s="45"/>
      <c r="C53" s="45"/>
      <c r="D53" s="45"/>
    </row>
    <row r="54" spans="1:5" x14ac:dyDescent="0.2">
      <c r="A54" s="73"/>
      <c r="B54" s="73"/>
      <c r="C54" s="73"/>
      <c r="D54" s="73"/>
    </row>
    <row r="55" spans="1:5" x14ac:dyDescent="0.2">
      <c r="A55" s="91"/>
      <c r="B55" s="91"/>
      <c r="C55" s="91"/>
      <c r="D55" s="91"/>
    </row>
    <row r="56" spans="1:5" x14ac:dyDescent="0.2">
      <c r="A56" s="24"/>
      <c r="B56" s="75"/>
      <c r="C56" s="24"/>
      <c r="D56" s="24"/>
    </row>
    <row r="57" spans="1:5" x14ac:dyDescent="0.2">
      <c r="A57" s="45"/>
      <c r="B57" s="45"/>
      <c r="C57" s="45"/>
      <c r="D57" s="45"/>
    </row>
  </sheetData>
  <mergeCells count="9">
    <mergeCell ref="A4:E4"/>
    <mergeCell ref="A9:C9"/>
    <mergeCell ref="A29:C29"/>
    <mergeCell ref="A8:E8"/>
    <mergeCell ref="A44:D44"/>
    <mergeCell ref="B38:C38"/>
    <mergeCell ref="A5:E5"/>
    <mergeCell ref="A6:E6"/>
    <mergeCell ref="A7:E7"/>
  </mergeCells>
  <phoneticPr fontId="3" type="noConversion"/>
  <pageMargins left="0.78740157480314965" right="0.78740157480314965" top="0.98425196850393704" bottom="0.98425196850393704" header="0.51181102362204722" footer="0.51181102362204722"/>
  <pageSetup paperSize="9"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2"/>
  <sheetViews>
    <sheetView zoomScaleNormal="100" workbookViewId="0">
      <selection activeCell="M58" sqref="M58"/>
    </sheetView>
  </sheetViews>
  <sheetFormatPr defaultColWidth="9.28515625" defaultRowHeight="12.75" x14ac:dyDescent="0.2"/>
  <cols>
    <col min="1" max="1" width="54" style="125" customWidth="1"/>
    <col min="2" max="3" width="17.5703125" style="125" customWidth="1"/>
    <col min="4" max="5" width="18.7109375" style="125" customWidth="1"/>
    <col min="6" max="6" width="7.42578125" style="125" customWidth="1"/>
    <col min="7" max="7" width="10.5703125" style="125" customWidth="1"/>
    <col min="8" max="8" width="2.42578125" style="125" customWidth="1"/>
    <col min="9" max="16384" width="9.28515625" style="125"/>
  </cols>
  <sheetData>
    <row r="1" spans="1:8" x14ac:dyDescent="0.2">
      <c r="A1" s="79" t="s">
        <v>0</v>
      </c>
      <c r="E1" s="80" t="s">
        <v>54</v>
      </c>
    </row>
    <row r="2" spans="1:8" x14ac:dyDescent="0.2">
      <c r="A2" s="79" t="s">
        <v>121</v>
      </c>
      <c r="E2" s="80" t="s">
        <v>125</v>
      </c>
      <c r="F2" s="185">
        <f>'P1 - Přehled'!H2</f>
        <v>1437</v>
      </c>
    </row>
    <row r="3" spans="1:8" x14ac:dyDescent="0.2">
      <c r="A3" s="338" t="s">
        <v>326</v>
      </c>
      <c r="B3" s="338"/>
      <c r="C3" s="338"/>
      <c r="D3" s="338"/>
      <c r="E3" s="338"/>
      <c r="F3" s="338"/>
    </row>
    <row r="4" spans="1:8" x14ac:dyDescent="0.2">
      <c r="A4" s="81"/>
      <c r="B4" s="81"/>
      <c r="C4" s="81"/>
      <c r="D4" s="81"/>
      <c r="E4" s="81"/>
      <c r="F4" s="81"/>
    </row>
    <row r="5" spans="1:8" ht="39" customHeight="1" x14ac:dyDescent="0.2">
      <c r="A5" s="352" t="str">
        <f>'P1 - Přehled'!A6:H6</f>
        <v>Střední zdravotnická škola a Střední odborná škola, Česká Lípa, příspěvková organizace</v>
      </c>
      <c r="B5" s="354"/>
      <c r="C5" s="354"/>
      <c r="D5" s="354"/>
      <c r="E5" s="354"/>
      <c r="F5" s="354"/>
      <c r="G5" s="179"/>
      <c r="H5" s="179"/>
    </row>
    <row r="6" spans="1:8" x14ac:dyDescent="0.2">
      <c r="A6" s="126"/>
      <c r="B6" s="126"/>
      <c r="C6" s="126"/>
      <c r="D6" s="126"/>
      <c r="E6" s="126"/>
      <c r="F6" s="126"/>
    </row>
    <row r="7" spans="1:8" x14ac:dyDescent="0.2">
      <c r="A7" s="338" t="s">
        <v>310</v>
      </c>
      <c r="B7" s="338"/>
      <c r="C7" s="338"/>
      <c r="D7" s="338"/>
      <c r="E7" s="338"/>
      <c r="F7" s="338"/>
    </row>
    <row r="8" spans="1:8" x14ac:dyDescent="0.2">
      <c r="A8" s="332" t="s">
        <v>55</v>
      </c>
      <c r="B8" s="333" t="s">
        <v>56</v>
      </c>
      <c r="C8" s="325" t="s">
        <v>230</v>
      </c>
      <c r="D8" s="326"/>
      <c r="E8" s="175" t="s">
        <v>119</v>
      </c>
      <c r="F8" s="83"/>
      <c r="G8" s="84"/>
      <c r="H8" s="84"/>
    </row>
    <row r="9" spans="1:8" x14ac:dyDescent="0.2">
      <c r="A9" s="332" t="s">
        <v>122</v>
      </c>
      <c r="B9" s="333">
        <f>SUM(B10:B12)</f>
        <v>0</v>
      </c>
      <c r="C9" s="327">
        <f>SUM(C10:C12)</f>
        <v>240000</v>
      </c>
      <c r="D9" s="328"/>
      <c r="E9" s="341"/>
      <c r="F9" s="341"/>
      <c r="G9" s="84"/>
    </row>
    <row r="10" spans="1:8" x14ac:dyDescent="0.2">
      <c r="A10" s="336" t="s">
        <v>339</v>
      </c>
      <c r="B10" s="333"/>
      <c r="C10" s="329">
        <v>240000</v>
      </c>
      <c r="D10" s="328"/>
      <c r="E10" s="341"/>
      <c r="F10" s="341"/>
      <c r="G10" s="84"/>
    </row>
    <row r="11" spans="1:8" x14ac:dyDescent="0.2">
      <c r="A11" s="336"/>
      <c r="B11" s="333"/>
      <c r="C11" s="329"/>
      <c r="D11" s="328"/>
      <c r="E11" s="341"/>
      <c r="F11" s="341"/>
      <c r="G11" s="84"/>
    </row>
    <row r="12" spans="1:8" x14ac:dyDescent="0.2">
      <c r="A12" s="336"/>
      <c r="B12" s="333"/>
      <c r="C12" s="329"/>
      <c r="D12" s="328"/>
      <c r="E12" s="84"/>
      <c r="F12" s="84"/>
      <c r="G12" s="84"/>
    </row>
    <row r="13" spans="1:8" x14ac:dyDescent="0.2">
      <c r="A13" s="84"/>
      <c r="B13" s="84"/>
      <c r="C13" s="84"/>
      <c r="D13" s="84"/>
      <c r="E13" s="84"/>
      <c r="F13" s="80"/>
      <c r="G13" s="84"/>
    </row>
    <row r="14" spans="1:8" x14ac:dyDescent="0.2">
      <c r="A14" s="338" t="s">
        <v>253</v>
      </c>
      <c r="B14" s="338"/>
      <c r="C14" s="338"/>
      <c r="D14" s="338"/>
      <c r="E14" s="338"/>
      <c r="F14" s="338"/>
      <c r="G14" s="84"/>
    </row>
    <row r="15" spans="1:8" x14ac:dyDescent="0.2">
      <c r="A15" s="325" t="s">
        <v>55</v>
      </c>
      <c r="B15" s="326"/>
      <c r="C15" s="82" t="s">
        <v>230</v>
      </c>
      <c r="D15" s="82" t="s">
        <v>275</v>
      </c>
    </row>
    <row r="16" spans="1:8" x14ac:dyDescent="0.2">
      <c r="A16" s="332" t="s">
        <v>57</v>
      </c>
      <c r="B16" s="333"/>
      <c r="C16" s="86">
        <f>SUM(C17:C20)</f>
        <v>760000</v>
      </c>
      <c r="D16" s="194" t="s">
        <v>283</v>
      </c>
    </row>
    <row r="17" spans="1:9" x14ac:dyDescent="0.2">
      <c r="A17" s="336" t="s">
        <v>360</v>
      </c>
      <c r="B17" s="333"/>
      <c r="C17" s="250">
        <v>170000</v>
      </c>
      <c r="D17" s="192"/>
    </row>
    <row r="18" spans="1:9" x14ac:dyDescent="0.2">
      <c r="A18" s="336" t="s">
        <v>365</v>
      </c>
      <c r="B18" s="337"/>
      <c r="C18" s="250">
        <v>350000</v>
      </c>
      <c r="D18" s="247" t="s">
        <v>341</v>
      </c>
    </row>
    <row r="19" spans="1:9" x14ac:dyDescent="0.2">
      <c r="A19" s="336" t="s">
        <v>343</v>
      </c>
      <c r="B19" s="337"/>
      <c r="C19" s="251">
        <v>240000</v>
      </c>
      <c r="D19" s="87"/>
      <c r="E19" s="330"/>
      <c r="F19" s="331"/>
    </row>
    <row r="20" spans="1:9" x14ac:dyDescent="0.2">
      <c r="A20" s="336"/>
      <c r="B20" s="333"/>
      <c r="C20" s="89"/>
      <c r="D20" s="87"/>
    </row>
    <row r="21" spans="1:9" x14ac:dyDescent="0.2">
      <c r="A21" s="332" t="s">
        <v>58</v>
      </c>
      <c r="B21" s="333">
        <f>SUM(B22:B27)</f>
        <v>0</v>
      </c>
      <c r="C21" s="86">
        <f>SUM(C22:C27)</f>
        <v>2850000</v>
      </c>
      <c r="D21" s="194" t="s">
        <v>283</v>
      </c>
    </row>
    <row r="22" spans="1:9" x14ac:dyDescent="0.2">
      <c r="A22" s="336" t="s">
        <v>340</v>
      </c>
      <c r="B22" s="337"/>
      <c r="C22" s="89">
        <v>2200000</v>
      </c>
      <c r="D22" s="247" t="s">
        <v>341</v>
      </c>
    </row>
    <row r="23" spans="1:9" x14ac:dyDescent="0.2">
      <c r="A23" s="336" t="s">
        <v>345</v>
      </c>
      <c r="B23" s="337"/>
      <c r="C23" s="89">
        <v>450000</v>
      </c>
      <c r="D23" s="247" t="s">
        <v>341</v>
      </c>
    </row>
    <row r="24" spans="1:9" x14ac:dyDescent="0.2">
      <c r="A24" s="336" t="s">
        <v>342</v>
      </c>
      <c r="B24" s="337"/>
      <c r="C24" s="89">
        <v>200000</v>
      </c>
      <c r="D24" s="247" t="s">
        <v>341</v>
      </c>
    </row>
    <row r="25" spans="1:9" x14ac:dyDescent="0.2">
      <c r="A25" s="336"/>
      <c r="B25" s="337"/>
      <c r="C25" s="250"/>
      <c r="D25" s="247"/>
    </row>
    <row r="26" spans="1:9" x14ac:dyDescent="0.2">
      <c r="A26" s="336"/>
      <c r="B26" s="337"/>
      <c r="C26" s="251"/>
      <c r="D26" s="87"/>
    </row>
    <row r="27" spans="1:9" x14ac:dyDescent="0.2">
      <c r="A27" s="334"/>
      <c r="B27" s="335"/>
      <c r="C27" s="296"/>
      <c r="D27" s="87"/>
      <c r="I27" s="234"/>
    </row>
    <row r="28" spans="1:9" x14ac:dyDescent="0.2">
      <c r="A28" s="84"/>
      <c r="B28" s="84"/>
      <c r="C28" s="84"/>
      <c r="D28" s="90"/>
      <c r="E28" s="84"/>
      <c r="F28" s="84"/>
      <c r="G28" s="84"/>
    </row>
    <row r="29" spans="1:9" s="84" customFormat="1" ht="15" customHeight="1" x14ac:dyDescent="0.2">
      <c r="A29" s="84" t="s">
        <v>287</v>
      </c>
      <c r="B29" s="339" t="s">
        <v>337</v>
      </c>
      <c r="C29" s="339"/>
      <c r="D29" s="184" t="s">
        <v>362</v>
      </c>
      <c r="E29" s="84" t="s">
        <v>44</v>
      </c>
    </row>
    <row r="30" spans="1:9" s="84" customFormat="1" ht="15" customHeight="1" x14ac:dyDescent="0.2">
      <c r="B30" s="175"/>
      <c r="C30" s="175"/>
      <c r="D30" s="90"/>
    </row>
    <row r="31" spans="1:9" s="84" customFormat="1" ht="15" customHeight="1" x14ac:dyDescent="0.2">
      <c r="A31" s="84" t="s">
        <v>288</v>
      </c>
      <c r="B31" s="339" t="s">
        <v>334</v>
      </c>
      <c r="C31" s="339"/>
      <c r="D31" s="184" t="s">
        <v>362</v>
      </c>
      <c r="E31" s="84" t="s">
        <v>44</v>
      </c>
    </row>
    <row r="32" spans="1:9" s="84" customFormat="1" ht="15" customHeight="1" x14ac:dyDescent="0.2">
      <c r="B32" s="175"/>
      <c r="C32" s="175"/>
      <c r="D32" s="90"/>
    </row>
    <row r="33" spans="1:7" s="84" customFormat="1" ht="15" customHeight="1" x14ac:dyDescent="0.2">
      <c r="A33" s="84" t="s">
        <v>286</v>
      </c>
      <c r="B33" s="340" t="s">
        <v>254</v>
      </c>
      <c r="C33" s="340"/>
      <c r="D33" s="184" t="s">
        <v>366</v>
      </c>
      <c r="E33" s="84" t="s">
        <v>44</v>
      </c>
    </row>
    <row r="34" spans="1:7" x14ac:dyDescent="0.2">
      <c r="A34" s="84"/>
      <c r="B34" s="84"/>
      <c r="C34" s="84"/>
      <c r="D34" s="84"/>
      <c r="E34" s="84"/>
      <c r="F34" s="84"/>
      <c r="G34" s="84"/>
    </row>
    <row r="36" spans="1:7" x14ac:dyDescent="0.2">
      <c r="A36" s="79" t="s">
        <v>0</v>
      </c>
      <c r="E36" s="80" t="s">
        <v>54</v>
      </c>
    </row>
    <row r="37" spans="1:7" x14ac:dyDescent="0.2">
      <c r="A37" s="79" t="s">
        <v>121</v>
      </c>
      <c r="E37" s="80" t="s">
        <v>125</v>
      </c>
      <c r="F37" s="185">
        <f>'P1 - Přehled'!H2</f>
        <v>1437</v>
      </c>
    </row>
    <row r="38" spans="1:7" x14ac:dyDescent="0.2">
      <c r="A38" s="338" t="s">
        <v>327</v>
      </c>
      <c r="B38" s="338"/>
      <c r="C38" s="338"/>
      <c r="D38" s="338"/>
      <c r="E38" s="338"/>
      <c r="F38" s="338"/>
    </row>
    <row r="39" spans="1:7" x14ac:dyDescent="0.2">
      <c r="A39" s="81"/>
      <c r="B39" s="81"/>
      <c r="C39" s="81"/>
      <c r="D39" s="81"/>
      <c r="E39" s="81"/>
      <c r="F39" s="81"/>
    </row>
    <row r="40" spans="1:7" ht="39" customHeight="1" x14ac:dyDescent="0.2">
      <c r="A40" s="352" t="str">
        <f>'P1 - Přehled'!A6:H6</f>
        <v>Střední zdravotnická škola a Střední odborná škola, Česká Lípa, příspěvková organizace</v>
      </c>
      <c r="B40" s="354"/>
      <c r="C40" s="354"/>
      <c r="D40" s="354"/>
      <c r="E40" s="354"/>
      <c r="F40" s="354"/>
    </row>
    <row r="41" spans="1:7" x14ac:dyDescent="0.2">
      <c r="A41" s="126"/>
      <c r="B41" s="126"/>
      <c r="C41" s="126"/>
      <c r="D41" s="126"/>
      <c r="E41" s="126"/>
      <c r="F41" s="126"/>
    </row>
    <row r="42" spans="1:7" x14ac:dyDescent="0.2">
      <c r="A42" s="338" t="s">
        <v>276</v>
      </c>
      <c r="B42" s="338"/>
      <c r="C42" s="338"/>
      <c r="D42" s="338"/>
      <c r="E42" s="338"/>
      <c r="F42" s="338"/>
    </row>
    <row r="43" spans="1:7" x14ac:dyDescent="0.2">
      <c r="A43" s="82" t="s">
        <v>55</v>
      </c>
      <c r="B43" s="82" t="s">
        <v>275</v>
      </c>
      <c r="C43" s="82" t="s">
        <v>278</v>
      </c>
      <c r="D43" s="82" t="s">
        <v>279</v>
      </c>
      <c r="E43" s="82" t="s">
        <v>328</v>
      </c>
      <c r="F43" s="175" t="s">
        <v>119</v>
      </c>
      <c r="G43" s="83"/>
    </row>
    <row r="44" spans="1:7" x14ac:dyDescent="0.2">
      <c r="A44" s="85" t="s">
        <v>277</v>
      </c>
      <c r="B44" s="194" t="s">
        <v>283</v>
      </c>
      <c r="C44" s="86">
        <f>SUM(C45:C47)</f>
        <v>20000</v>
      </c>
      <c r="D44" s="86">
        <f t="shared" ref="D44:E44" si="0">SUM(D45:D47)</f>
        <v>0</v>
      </c>
      <c r="E44" s="86">
        <f t="shared" si="0"/>
        <v>20000</v>
      </c>
      <c r="F44" s="341"/>
      <c r="G44" s="341"/>
    </row>
    <row r="45" spans="1:7" x14ac:dyDescent="0.2">
      <c r="A45" s="87" t="s">
        <v>344</v>
      </c>
      <c r="B45" s="292" t="s">
        <v>364</v>
      </c>
      <c r="C45" s="89">
        <v>20000</v>
      </c>
      <c r="D45" s="89"/>
      <c r="E45" s="89">
        <v>20000</v>
      </c>
      <c r="F45" s="341"/>
      <c r="G45" s="341"/>
    </row>
    <row r="46" spans="1:7" x14ac:dyDescent="0.2">
      <c r="A46" s="87"/>
      <c r="B46" s="192"/>
      <c r="C46" s="250"/>
      <c r="D46" s="250"/>
      <c r="E46" s="250"/>
      <c r="F46" s="341"/>
      <c r="G46" s="341"/>
    </row>
    <row r="47" spans="1:7" x14ac:dyDescent="0.2">
      <c r="A47" s="87"/>
      <c r="B47" s="192"/>
      <c r="C47" s="250"/>
      <c r="D47" s="250"/>
      <c r="E47" s="250"/>
      <c r="F47" s="84"/>
      <c r="G47" s="84"/>
    </row>
    <row r="48" spans="1:7" x14ac:dyDescent="0.2">
      <c r="A48" s="84"/>
      <c r="B48" s="84"/>
      <c r="C48" s="84"/>
      <c r="D48" s="84"/>
      <c r="E48" s="84"/>
      <c r="F48" s="80"/>
    </row>
    <row r="49" spans="1:11" x14ac:dyDescent="0.2">
      <c r="A49" s="338" t="s">
        <v>280</v>
      </c>
      <c r="B49" s="338"/>
      <c r="C49" s="338"/>
      <c r="D49" s="338"/>
      <c r="E49" s="338"/>
      <c r="F49" s="338"/>
    </row>
    <row r="50" spans="1:11" ht="33.75" x14ac:dyDescent="0.2">
      <c r="A50" s="82" t="s">
        <v>55</v>
      </c>
      <c r="B50" s="82" t="s">
        <v>275</v>
      </c>
      <c r="C50" s="193" t="s">
        <v>281</v>
      </c>
      <c r="D50" s="193" t="s">
        <v>282</v>
      </c>
      <c r="E50" s="193" t="s">
        <v>312</v>
      </c>
      <c r="F50" s="84" t="s">
        <v>119</v>
      </c>
    </row>
    <row r="51" spans="1:11" x14ac:dyDescent="0.2">
      <c r="A51" s="88" t="s">
        <v>284</v>
      </c>
      <c r="B51" s="82" t="s">
        <v>283</v>
      </c>
      <c r="C51" s="86">
        <f>SUM(C52:C65)</f>
        <v>4030000</v>
      </c>
      <c r="D51" s="86">
        <f t="shared" ref="D51" si="1">SUM(D52:D65)</f>
        <v>0</v>
      </c>
      <c r="E51" s="86">
        <f>SUM(E52:E65)</f>
        <v>0</v>
      </c>
      <c r="F51" s="84"/>
    </row>
    <row r="52" spans="1:11" x14ac:dyDescent="0.2">
      <c r="A52" s="243" t="s">
        <v>350</v>
      </c>
      <c r="B52" s="244"/>
      <c r="C52" s="250">
        <v>180000</v>
      </c>
      <c r="D52" s="89"/>
      <c r="E52" s="89"/>
      <c r="F52" s="84"/>
    </row>
    <row r="53" spans="1:11" x14ac:dyDescent="0.2">
      <c r="A53" s="257" t="s">
        <v>347</v>
      </c>
      <c r="B53" s="258"/>
      <c r="C53" s="250">
        <v>242000</v>
      </c>
      <c r="D53" s="250"/>
      <c r="E53" s="250"/>
      <c r="F53" s="84"/>
    </row>
    <row r="54" spans="1:11" x14ac:dyDescent="0.2">
      <c r="A54" s="257" t="s">
        <v>348</v>
      </c>
      <c r="B54" s="258"/>
      <c r="C54" s="250">
        <v>316000</v>
      </c>
      <c r="D54" s="250"/>
      <c r="E54" s="250"/>
      <c r="F54" s="84"/>
    </row>
    <row r="55" spans="1:11" x14ac:dyDescent="0.2">
      <c r="A55" s="257" t="s">
        <v>349</v>
      </c>
      <c r="B55" s="258"/>
      <c r="C55" s="250">
        <v>63000</v>
      </c>
      <c r="D55" s="250"/>
      <c r="E55" s="250"/>
      <c r="F55" s="84"/>
    </row>
    <row r="56" spans="1:11" x14ac:dyDescent="0.2">
      <c r="A56" s="257" t="s">
        <v>351</v>
      </c>
      <c r="B56" s="258"/>
      <c r="C56" s="250">
        <v>400000</v>
      </c>
      <c r="D56" s="250"/>
      <c r="E56" s="250"/>
      <c r="F56" s="84"/>
    </row>
    <row r="57" spans="1:11" x14ac:dyDescent="0.2">
      <c r="A57" s="257" t="s">
        <v>352</v>
      </c>
      <c r="B57" s="258"/>
      <c r="C57" s="250">
        <v>109000</v>
      </c>
      <c r="D57" s="250"/>
      <c r="E57" s="250"/>
      <c r="F57" s="84"/>
    </row>
    <row r="58" spans="1:11" x14ac:dyDescent="0.2">
      <c r="A58" s="257" t="s">
        <v>355</v>
      </c>
      <c r="B58" s="258"/>
      <c r="C58" s="250">
        <v>300000</v>
      </c>
      <c r="D58" s="250"/>
      <c r="E58" s="250"/>
      <c r="F58" s="84"/>
    </row>
    <row r="59" spans="1:11" s="234" customFormat="1" x14ac:dyDescent="0.2">
      <c r="A59" s="259" t="s">
        <v>353</v>
      </c>
      <c r="B59" s="260"/>
      <c r="C59" s="251">
        <v>630000</v>
      </c>
      <c r="D59" s="251"/>
      <c r="E59" s="251"/>
      <c r="F59" s="79"/>
      <c r="G59" s="125"/>
      <c r="H59" s="125"/>
      <c r="I59" s="125"/>
      <c r="J59" s="125"/>
      <c r="K59" s="125"/>
    </row>
    <row r="60" spans="1:11" s="254" customFormat="1" x14ac:dyDescent="0.2">
      <c r="A60" s="259" t="s">
        <v>357</v>
      </c>
      <c r="B60" s="260"/>
      <c r="C60" s="251">
        <v>230000</v>
      </c>
      <c r="D60" s="252"/>
      <c r="E60" s="252"/>
      <c r="F60" s="253"/>
      <c r="G60" s="125"/>
      <c r="H60" s="125"/>
      <c r="I60" s="125"/>
      <c r="J60" s="125"/>
      <c r="K60" s="125"/>
    </row>
    <row r="61" spans="1:11" s="234" customFormat="1" ht="22.5" x14ac:dyDescent="0.2">
      <c r="A61" s="259" t="s">
        <v>359</v>
      </c>
      <c r="B61" s="260"/>
      <c r="C61" s="251">
        <v>230000</v>
      </c>
      <c r="D61" s="251"/>
      <c r="E61" s="251"/>
      <c r="F61" s="79"/>
      <c r="G61" s="125"/>
      <c r="H61" s="125"/>
      <c r="I61" s="125"/>
      <c r="J61" s="125"/>
      <c r="K61" s="125"/>
    </row>
    <row r="62" spans="1:11" s="234" customFormat="1" x14ac:dyDescent="0.2">
      <c r="A62" s="259" t="s">
        <v>358</v>
      </c>
      <c r="B62" s="260"/>
      <c r="C62" s="251">
        <v>100000</v>
      </c>
      <c r="D62" s="251"/>
      <c r="E62" s="251"/>
      <c r="F62" s="79"/>
      <c r="G62" s="125"/>
      <c r="H62" s="125"/>
      <c r="I62" s="125"/>
      <c r="J62" s="125"/>
      <c r="K62" s="125"/>
    </row>
    <row r="63" spans="1:11" s="234" customFormat="1" x14ac:dyDescent="0.2">
      <c r="A63" s="257" t="s">
        <v>356</v>
      </c>
      <c r="B63" s="260"/>
      <c r="C63" s="251">
        <v>230000</v>
      </c>
      <c r="D63" s="251"/>
      <c r="E63" s="251"/>
      <c r="F63" s="79"/>
      <c r="G63" s="125"/>
      <c r="H63" s="125"/>
      <c r="I63" s="125"/>
      <c r="J63" s="125"/>
      <c r="K63" s="125"/>
    </row>
    <row r="64" spans="1:11" x14ac:dyDescent="0.2">
      <c r="A64" s="257" t="s">
        <v>354</v>
      </c>
      <c r="B64" s="258"/>
      <c r="C64" s="250">
        <v>1000000</v>
      </c>
      <c r="D64" s="89"/>
      <c r="E64" s="89"/>
      <c r="F64" s="84"/>
    </row>
    <row r="65" spans="1:11" s="256" customFormat="1" x14ac:dyDescent="0.2">
      <c r="A65" s="255"/>
      <c r="B65" s="255"/>
      <c r="C65" s="255"/>
      <c r="D65" s="255"/>
      <c r="E65" s="255"/>
      <c r="F65" s="255"/>
      <c r="G65" s="125"/>
      <c r="H65" s="125"/>
      <c r="I65" s="125"/>
      <c r="J65" s="125"/>
      <c r="K65" s="125"/>
    </row>
    <row r="66" spans="1:11" x14ac:dyDescent="0.2">
      <c r="A66" s="84"/>
      <c r="B66" s="84"/>
      <c r="C66" s="84"/>
      <c r="D66" s="90"/>
      <c r="E66" s="84"/>
      <c r="F66" s="84"/>
    </row>
    <row r="67" spans="1:11" x14ac:dyDescent="0.2">
      <c r="A67" s="84" t="s">
        <v>287</v>
      </c>
      <c r="B67" s="190" t="s">
        <v>337</v>
      </c>
      <c r="C67" s="190"/>
      <c r="D67" s="184" t="s">
        <v>362</v>
      </c>
      <c r="E67" s="84" t="s">
        <v>44</v>
      </c>
      <c r="F67" s="84"/>
    </row>
    <row r="68" spans="1:11" x14ac:dyDescent="0.2">
      <c r="A68" s="84"/>
      <c r="B68" s="175"/>
      <c r="C68" s="175"/>
      <c r="D68" s="90"/>
      <c r="E68" s="84"/>
      <c r="F68" s="84"/>
    </row>
    <row r="69" spans="1:11" x14ac:dyDescent="0.2">
      <c r="A69" s="84" t="s">
        <v>288</v>
      </c>
      <c r="B69" s="13" t="s">
        <v>334</v>
      </c>
      <c r="C69" s="13"/>
      <c r="D69" s="184" t="s">
        <v>362</v>
      </c>
      <c r="E69" s="84" t="s">
        <v>44</v>
      </c>
      <c r="F69" s="84"/>
    </row>
    <row r="70" spans="1:11" x14ac:dyDescent="0.2">
      <c r="A70" s="84"/>
      <c r="B70" s="175"/>
      <c r="C70" s="175"/>
      <c r="D70" s="90"/>
      <c r="E70" s="84"/>
      <c r="F70" s="84"/>
    </row>
    <row r="71" spans="1:11" x14ac:dyDescent="0.2">
      <c r="A71" s="84" t="s">
        <v>286</v>
      </c>
      <c r="B71" s="191" t="s">
        <v>254</v>
      </c>
      <c r="C71" s="191"/>
      <c r="D71" s="184" t="s">
        <v>366</v>
      </c>
      <c r="E71" s="84" t="s">
        <v>44</v>
      </c>
      <c r="F71" s="84"/>
    </row>
    <row r="72" spans="1:11" x14ac:dyDescent="0.2">
      <c r="A72" s="84"/>
      <c r="B72" s="84"/>
      <c r="C72" s="84"/>
      <c r="D72" s="84"/>
      <c r="E72" s="84"/>
      <c r="F72" s="84"/>
    </row>
  </sheetData>
  <mergeCells count="41">
    <mergeCell ref="A49:F49"/>
    <mergeCell ref="A38:F38"/>
    <mergeCell ref="A40:F40"/>
    <mergeCell ref="A42:F42"/>
    <mergeCell ref="F44:G44"/>
    <mergeCell ref="F45:G45"/>
    <mergeCell ref="F46:G46"/>
    <mergeCell ref="A5:F5"/>
    <mergeCell ref="A3:F3"/>
    <mergeCell ref="B29:C29"/>
    <mergeCell ref="B31:C31"/>
    <mergeCell ref="B33:C33"/>
    <mergeCell ref="A7:F7"/>
    <mergeCell ref="A14:F14"/>
    <mergeCell ref="E9:F9"/>
    <mergeCell ref="E10:F10"/>
    <mergeCell ref="E11:F11"/>
    <mergeCell ref="A16:B16"/>
    <mergeCell ref="A15:B15"/>
    <mergeCell ref="A17:B17"/>
    <mergeCell ref="A18:B18"/>
    <mergeCell ref="A19:B19"/>
    <mergeCell ref="A20:B20"/>
    <mergeCell ref="A8:B8"/>
    <mergeCell ref="A9:B9"/>
    <mergeCell ref="A22:B22"/>
    <mergeCell ref="A23:B23"/>
    <mergeCell ref="A24:B24"/>
    <mergeCell ref="E19:F19"/>
    <mergeCell ref="A21:B21"/>
    <mergeCell ref="A27:B27"/>
    <mergeCell ref="A10:B10"/>
    <mergeCell ref="A11:B11"/>
    <mergeCell ref="A12:B12"/>
    <mergeCell ref="A26:B26"/>
    <mergeCell ref="A25:B25"/>
    <mergeCell ref="C8:D8"/>
    <mergeCell ref="C9:D9"/>
    <mergeCell ref="C10:D10"/>
    <mergeCell ref="C11:D11"/>
    <mergeCell ref="C12:D12"/>
  </mergeCells>
  <phoneticPr fontId="3" type="noConversion"/>
  <pageMargins left="0.78740157499999996" right="0.78740157499999996" top="0.984251969" bottom="0.984251969" header="0.4921259845" footer="0.4921259845"/>
  <pageSetup paperSize="9" scale="85" orientation="landscape" horizontalDpi="300" verticalDpi="300" r:id="rId1"/>
  <headerFooter alignWithMargins="0"/>
  <rowBreaks count="1" manualBreakCount="1">
    <brk id="3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6"/>
  <sheetViews>
    <sheetView zoomScaleNormal="100" workbookViewId="0">
      <selection activeCell="K24" sqref="K23:K24"/>
    </sheetView>
  </sheetViews>
  <sheetFormatPr defaultColWidth="9.28515625" defaultRowHeight="12.75" x14ac:dyDescent="0.2"/>
  <cols>
    <col min="1" max="1" width="3.42578125" style="47" customWidth="1"/>
    <col min="2" max="2" width="9.28515625" style="47"/>
    <col min="3" max="3" width="11.28515625" style="47" customWidth="1"/>
    <col min="4" max="4" width="9.28515625" style="47"/>
    <col min="5" max="5" width="11.140625" style="47" customWidth="1"/>
    <col min="6" max="6" width="8.5703125" style="47" customWidth="1"/>
    <col min="7" max="7" width="19.28515625" style="47" customWidth="1"/>
    <col min="8" max="16384" width="9.28515625" style="47"/>
  </cols>
  <sheetData>
    <row r="1" spans="1:8" x14ac:dyDescent="0.2">
      <c r="A1" s="13" t="s">
        <v>0</v>
      </c>
      <c r="B1" s="13"/>
      <c r="C1" s="13"/>
      <c r="D1" s="13"/>
      <c r="E1" s="13"/>
      <c r="G1" s="74" t="s">
        <v>59</v>
      </c>
    </row>
    <row r="2" spans="1:8" x14ac:dyDescent="0.2">
      <c r="A2" s="13" t="s">
        <v>121</v>
      </c>
      <c r="B2" s="13"/>
      <c r="C2" s="13"/>
      <c r="D2" s="13"/>
      <c r="E2" s="13"/>
      <c r="G2" s="74" t="s">
        <v>125</v>
      </c>
      <c r="H2" s="74">
        <f>'P1 - Přehled'!H2</f>
        <v>1437</v>
      </c>
    </row>
    <row r="3" spans="1:8" x14ac:dyDescent="0.2">
      <c r="A3" s="13"/>
      <c r="B3" s="13"/>
      <c r="C3" s="13"/>
      <c r="D3" s="13"/>
      <c r="E3" s="13"/>
      <c r="F3" s="13"/>
      <c r="G3" s="13"/>
      <c r="H3" s="13"/>
    </row>
    <row r="4" spans="1:8" x14ac:dyDescent="0.2">
      <c r="A4" s="342" t="s">
        <v>329</v>
      </c>
      <c r="B4" s="343"/>
      <c r="C4" s="343"/>
      <c r="D4" s="343"/>
      <c r="E4" s="343"/>
      <c r="F4" s="343"/>
      <c r="G4" s="343"/>
      <c r="H4" s="13"/>
    </row>
    <row r="5" spans="1:8" x14ac:dyDescent="0.2">
      <c r="A5" s="13"/>
      <c r="B5" s="13"/>
      <c r="C5" s="345" t="s">
        <v>246</v>
      </c>
      <c r="D5" s="345"/>
      <c r="E5" s="345"/>
      <c r="F5" s="345"/>
      <c r="G5" s="345"/>
      <c r="H5" s="13"/>
    </row>
    <row r="6" spans="1:8" x14ac:dyDescent="0.2">
      <c r="A6" s="314"/>
      <c r="B6" s="319"/>
      <c r="C6" s="319"/>
      <c r="D6" s="319"/>
      <c r="E6" s="319"/>
      <c r="F6" s="319"/>
      <c r="G6" s="319"/>
      <c r="H6" s="13"/>
    </row>
    <row r="7" spans="1:8" ht="37.5" customHeight="1" x14ac:dyDescent="0.2">
      <c r="A7" s="352" t="str">
        <f>'P1 - Přehled'!A6:H6</f>
        <v>Střední zdravotnická škola a Střední odborná škola, Česká Lípa, příspěvková organizace</v>
      </c>
      <c r="B7" s="352"/>
      <c r="C7" s="352"/>
      <c r="D7" s="352"/>
      <c r="E7" s="352"/>
      <c r="F7" s="352"/>
      <c r="G7" s="352"/>
      <c r="H7" s="13"/>
    </row>
    <row r="8" spans="1:8" x14ac:dyDescent="0.2">
      <c r="A8" s="314"/>
      <c r="B8" s="319"/>
      <c r="C8" s="319"/>
      <c r="D8" s="319"/>
      <c r="E8" s="319"/>
      <c r="F8" s="319"/>
      <c r="G8" s="319"/>
      <c r="H8" s="13"/>
    </row>
    <row r="9" spans="1:8" x14ac:dyDescent="0.2">
      <c r="A9" s="13"/>
      <c r="B9" s="13"/>
      <c r="C9" s="13"/>
      <c r="D9" s="13"/>
      <c r="E9" s="13"/>
      <c r="F9" s="13"/>
      <c r="G9" s="13"/>
      <c r="H9" s="13"/>
    </row>
    <row r="10" spans="1:8" ht="13.5" thickBot="1" x14ac:dyDescent="0.25">
      <c r="A10" s="13"/>
      <c r="B10" s="25" t="s">
        <v>235</v>
      </c>
      <c r="C10" s="13"/>
      <c r="D10" s="13"/>
      <c r="E10" s="13"/>
      <c r="F10" s="13"/>
      <c r="G10" s="13"/>
      <c r="H10" s="13"/>
    </row>
    <row r="11" spans="1:8" x14ac:dyDescent="0.2">
      <c r="A11" s="171" t="s">
        <v>60</v>
      </c>
      <c r="B11" s="167" t="s">
        <v>64</v>
      </c>
      <c r="C11" s="168"/>
      <c r="D11" s="168"/>
      <c r="E11" s="168"/>
      <c r="F11" s="169"/>
      <c r="G11" s="283">
        <v>80762709</v>
      </c>
      <c r="H11" s="13"/>
    </row>
    <row r="12" spans="1:8" x14ac:dyDescent="0.2">
      <c r="A12" s="172" t="s">
        <v>61</v>
      </c>
      <c r="B12" s="142" t="s">
        <v>66</v>
      </c>
      <c r="C12" s="170"/>
      <c r="D12" s="170"/>
      <c r="E12" s="170"/>
      <c r="F12" s="11"/>
      <c r="G12" s="261"/>
      <c r="H12" s="13"/>
    </row>
    <row r="13" spans="1:8" ht="13.5" thickBot="1" x14ac:dyDescent="0.25">
      <c r="A13" s="76" t="s">
        <v>62</v>
      </c>
      <c r="B13" s="77" t="s">
        <v>68</v>
      </c>
      <c r="C13" s="78"/>
      <c r="D13" s="78"/>
      <c r="E13" s="78" t="s">
        <v>244</v>
      </c>
      <c r="F13" s="166"/>
      <c r="G13" s="284">
        <f>SUM(G11:G12)</f>
        <v>80762709</v>
      </c>
      <c r="H13" s="13"/>
    </row>
    <row r="14" spans="1:8" x14ac:dyDescent="0.2">
      <c r="A14" s="171" t="s">
        <v>63</v>
      </c>
      <c r="B14" s="167" t="s">
        <v>273</v>
      </c>
      <c r="C14" s="168"/>
      <c r="D14" s="168"/>
      <c r="E14" s="168"/>
      <c r="F14" s="169"/>
      <c r="G14" s="283">
        <v>27297796</v>
      </c>
      <c r="H14" s="13"/>
    </row>
    <row r="15" spans="1:8" x14ac:dyDescent="0.2">
      <c r="A15" s="172" t="s">
        <v>65</v>
      </c>
      <c r="B15" s="142" t="s">
        <v>308</v>
      </c>
      <c r="C15" s="170"/>
      <c r="D15" s="170"/>
      <c r="E15" s="170"/>
      <c r="F15" s="11"/>
      <c r="G15" s="261">
        <v>807627</v>
      </c>
      <c r="H15" s="13"/>
    </row>
    <row r="16" spans="1:8" x14ac:dyDescent="0.2">
      <c r="A16" s="172" t="s">
        <v>67</v>
      </c>
      <c r="B16" s="142" t="s">
        <v>70</v>
      </c>
      <c r="C16" s="170"/>
      <c r="D16" s="170"/>
      <c r="E16" s="170"/>
      <c r="F16" s="11"/>
      <c r="G16" s="261">
        <v>3509891</v>
      </c>
      <c r="H16" s="13"/>
    </row>
    <row r="17" spans="1:8" ht="13.5" thickBot="1" x14ac:dyDescent="0.25">
      <c r="A17" s="76" t="s">
        <v>69</v>
      </c>
      <c r="B17" s="77" t="s">
        <v>71</v>
      </c>
      <c r="C17" s="78"/>
      <c r="D17" s="78"/>
      <c r="E17" s="78" t="s">
        <v>245</v>
      </c>
      <c r="F17" s="166"/>
      <c r="G17" s="284">
        <f>SUM(G13:G16)</f>
        <v>112378023</v>
      </c>
      <c r="H17" s="13"/>
    </row>
    <row r="18" spans="1:8" x14ac:dyDescent="0.2">
      <c r="A18" s="13"/>
      <c r="B18" s="13"/>
      <c r="C18" s="13"/>
      <c r="D18" s="13"/>
      <c r="E18" s="13"/>
      <c r="F18" s="13"/>
      <c r="G18" s="285"/>
      <c r="H18" s="13"/>
    </row>
    <row r="19" spans="1:8" ht="13.5" thickBot="1" x14ac:dyDescent="0.25">
      <c r="A19" s="13"/>
      <c r="B19" s="25" t="s">
        <v>293</v>
      </c>
      <c r="C19" s="25"/>
      <c r="D19" s="25"/>
      <c r="E19" s="25"/>
      <c r="F19" s="25"/>
      <c r="G19" s="286"/>
      <c r="H19" s="13"/>
    </row>
    <row r="20" spans="1:8" x14ac:dyDescent="0.2">
      <c r="A20" s="171" t="s">
        <v>297</v>
      </c>
      <c r="B20" s="167" t="s">
        <v>294</v>
      </c>
      <c r="C20" s="168"/>
      <c r="D20" s="168"/>
      <c r="E20" s="168"/>
      <c r="F20" s="169"/>
      <c r="G20" s="287">
        <v>128.512</v>
      </c>
      <c r="H20" s="13"/>
    </row>
    <row r="21" spans="1:8" ht="13.5" thickBot="1" x14ac:dyDescent="0.25">
      <c r="A21" s="229" t="s">
        <v>296</v>
      </c>
      <c r="B21" s="230" t="s">
        <v>295</v>
      </c>
      <c r="C21" s="231"/>
      <c r="D21" s="231"/>
      <c r="E21" s="231"/>
      <c r="F21" s="232"/>
      <c r="G21" s="288">
        <v>143.143</v>
      </c>
      <c r="H21" s="13"/>
    </row>
    <row r="22" spans="1:8" x14ac:dyDescent="0.2">
      <c r="A22" s="13"/>
      <c r="B22" s="13"/>
      <c r="C22" s="13"/>
      <c r="D22" s="13"/>
      <c r="E22" s="13"/>
      <c r="F22" s="13"/>
      <c r="G22" s="13"/>
      <c r="H22" s="13"/>
    </row>
    <row r="23" spans="1:8" x14ac:dyDescent="0.2">
      <c r="A23" s="13"/>
      <c r="B23" s="13"/>
      <c r="C23" s="13"/>
      <c r="D23" s="13"/>
      <c r="E23" s="13"/>
      <c r="F23" s="13"/>
      <c r="G23" s="13"/>
      <c r="H23" s="13"/>
    </row>
    <row r="24" spans="1:8" x14ac:dyDescent="0.2">
      <c r="A24" s="13"/>
      <c r="B24" s="13"/>
      <c r="C24" s="13"/>
      <c r="D24" s="13"/>
      <c r="E24" s="13"/>
      <c r="F24" s="13"/>
      <c r="G24" s="13"/>
      <c r="H24" s="13"/>
    </row>
    <row r="25" spans="1:8" s="118" customFormat="1" x14ac:dyDescent="0.2">
      <c r="A25"/>
      <c r="B25" s="13" t="s">
        <v>285</v>
      </c>
      <c r="C25" s="13"/>
      <c r="D25" s="301" t="s">
        <v>333</v>
      </c>
      <c r="E25" s="301"/>
      <c r="F25" s="74" t="s">
        <v>126</v>
      </c>
      <c r="G25" s="186">
        <v>45726</v>
      </c>
      <c r="H25" s="13" t="s">
        <v>44</v>
      </c>
    </row>
    <row r="26" spans="1:8" s="118" customFormat="1" x14ac:dyDescent="0.2">
      <c r="A26"/>
      <c r="B26" s="13"/>
      <c r="C26" s="13"/>
      <c r="D26" s="13"/>
      <c r="E26" s="13"/>
      <c r="F26" s="74"/>
      <c r="G26" s="180"/>
      <c r="H26" s="13"/>
    </row>
    <row r="27" spans="1:8" s="118" customFormat="1" x14ac:dyDescent="0.2">
      <c r="A27"/>
      <c r="B27" s="13" t="s">
        <v>330</v>
      </c>
      <c r="C27" s="13"/>
      <c r="D27" s="301" t="s">
        <v>334</v>
      </c>
      <c r="E27" s="301"/>
      <c r="F27" s="74" t="s">
        <v>126</v>
      </c>
      <c r="G27" s="186">
        <v>45726</v>
      </c>
      <c r="H27" s="13" t="s">
        <v>44</v>
      </c>
    </row>
    <row r="28" spans="1:8" s="118" customFormat="1" x14ac:dyDescent="0.2">
      <c r="A28"/>
      <c r="B28" s="13"/>
      <c r="C28" s="13"/>
      <c r="D28" s="13"/>
      <c r="E28" s="13"/>
      <c r="F28" s="74"/>
      <c r="G28" s="180"/>
      <c r="H28" s="13"/>
    </row>
    <row r="29" spans="1:8" s="118" customFormat="1" x14ac:dyDescent="0.2">
      <c r="A29"/>
      <c r="B29" s="13" t="s">
        <v>289</v>
      </c>
      <c r="C29" s="13"/>
      <c r="D29" s="301" t="s">
        <v>254</v>
      </c>
      <c r="E29" s="301"/>
      <c r="F29" s="74" t="s">
        <v>43</v>
      </c>
      <c r="G29" s="186">
        <v>45762</v>
      </c>
      <c r="H29" s="13" t="s">
        <v>44</v>
      </c>
    </row>
    <row r="30" spans="1:8" x14ac:dyDescent="0.2">
      <c r="A30"/>
      <c r="B30"/>
      <c r="C30"/>
      <c r="D30"/>
      <c r="E30"/>
      <c r="F30"/>
      <c r="G30"/>
      <c r="H30" s="13"/>
    </row>
    <row r="31" spans="1:8" customFormat="1" ht="15" customHeight="1" x14ac:dyDescent="0.2"/>
    <row r="32" spans="1:8" customFormat="1" ht="15" customHeight="1" x14ac:dyDescent="0.2">
      <c r="B32" s="344"/>
      <c r="C32" s="344"/>
      <c r="D32" s="344"/>
    </row>
    <row r="33" spans="1:8" customFormat="1" ht="15" customHeight="1" x14ac:dyDescent="0.2">
      <c r="A33" s="13"/>
      <c r="B33" s="13"/>
      <c r="C33" s="13"/>
      <c r="D33" s="13"/>
      <c r="E33" s="13"/>
      <c r="F33" s="13"/>
      <c r="G33" s="13"/>
    </row>
    <row r="34" spans="1:8" customFormat="1" ht="15" customHeight="1" x14ac:dyDescent="0.2">
      <c r="A34" s="13"/>
      <c r="B34" s="13"/>
      <c r="C34" s="13"/>
      <c r="D34" s="13"/>
      <c r="E34" s="13"/>
      <c r="F34" s="13"/>
      <c r="G34" s="13"/>
    </row>
    <row r="35" spans="1:8" customFormat="1" ht="15" customHeight="1" x14ac:dyDescent="0.2">
      <c r="A35" s="13"/>
      <c r="B35" s="13"/>
      <c r="C35" s="13"/>
      <c r="D35" s="13"/>
      <c r="E35" s="13"/>
      <c r="F35" s="13"/>
      <c r="G35" s="13"/>
    </row>
    <row r="36" spans="1:8" customFormat="1" ht="15" customHeight="1" x14ac:dyDescent="0.2">
      <c r="A36" s="13"/>
      <c r="B36" s="13"/>
      <c r="C36" s="13"/>
      <c r="D36" s="13"/>
      <c r="E36" s="13"/>
      <c r="F36" s="13"/>
      <c r="G36" s="13"/>
    </row>
    <row r="37" spans="1:8" x14ac:dyDescent="0.2">
      <c r="A37" s="13"/>
      <c r="B37" s="13"/>
      <c r="C37" s="13"/>
      <c r="D37" s="13"/>
      <c r="E37" s="13"/>
      <c r="F37" s="13"/>
      <c r="G37" s="13"/>
      <c r="H37" s="13"/>
    </row>
    <row r="38" spans="1:8" x14ac:dyDescent="0.2">
      <c r="A38" s="13"/>
      <c r="B38" s="13"/>
      <c r="C38" s="13"/>
      <c r="D38" s="13"/>
      <c r="E38" s="13"/>
      <c r="F38" s="13"/>
      <c r="G38" s="13"/>
      <c r="H38" s="13"/>
    </row>
    <row r="39" spans="1:8" x14ac:dyDescent="0.2">
      <c r="A39" s="13"/>
      <c r="B39" s="13"/>
      <c r="C39" s="13"/>
      <c r="D39" s="13"/>
      <c r="E39" s="13"/>
      <c r="F39" s="13"/>
      <c r="G39" s="13"/>
      <c r="H39" s="13"/>
    </row>
    <row r="40" spans="1:8" x14ac:dyDescent="0.2">
      <c r="A40" s="13"/>
      <c r="B40" s="13"/>
      <c r="C40" s="13"/>
      <c r="D40" s="13"/>
      <c r="E40" s="13"/>
      <c r="F40" s="13"/>
      <c r="G40" s="13"/>
      <c r="H40" s="13"/>
    </row>
    <row r="41" spans="1:8" x14ac:dyDescent="0.2">
      <c r="A41" s="13"/>
      <c r="B41" s="13"/>
      <c r="C41" s="13"/>
      <c r="D41" s="13"/>
      <c r="E41" s="13"/>
      <c r="F41" s="13"/>
      <c r="G41" s="13"/>
      <c r="H41" s="13"/>
    </row>
    <row r="42" spans="1:8" x14ac:dyDescent="0.2">
      <c r="A42" s="13"/>
      <c r="B42" s="13"/>
      <c r="C42" s="13"/>
      <c r="D42" s="13"/>
      <c r="E42" s="13"/>
      <c r="F42" s="13"/>
      <c r="G42" s="13"/>
      <c r="H42" s="13"/>
    </row>
    <row r="43" spans="1:8" x14ac:dyDescent="0.2">
      <c r="A43" s="13"/>
      <c r="B43" s="13"/>
      <c r="C43" s="13"/>
      <c r="D43" s="13"/>
      <c r="E43" s="13"/>
      <c r="F43" s="13"/>
      <c r="G43" s="13"/>
      <c r="H43" s="13"/>
    </row>
    <row r="44" spans="1:8" x14ac:dyDescent="0.2">
      <c r="A44" s="13"/>
      <c r="B44" s="13"/>
      <c r="C44" s="13"/>
      <c r="D44" s="13"/>
      <c r="E44" s="13"/>
      <c r="F44" s="13"/>
      <c r="G44" s="13"/>
      <c r="H44" s="13"/>
    </row>
    <row r="45" spans="1:8" x14ac:dyDescent="0.2">
      <c r="A45" s="13"/>
      <c r="B45" s="13"/>
      <c r="C45" s="13"/>
      <c r="D45" s="13"/>
      <c r="E45" s="13"/>
      <c r="F45" s="13"/>
      <c r="G45" s="13"/>
      <c r="H45" s="13"/>
    </row>
    <row r="46" spans="1:8" x14ac:dyDescent="0.2">
      <c r="A46" s="13"/>
      <c r="B46" s="13"/>
      <c r="C46" s="13"/>
      <c r="D46" s="13"/>
      <c r="E46" s="13"/>
      <c r="F46" s="13"/>
      <c r="G46" s="13"/>
      <c r="H46" s="13"/>
    </row>
    <row r="47" spans="1:8" x14ac:dyDescent="0.2">
      <c r="A47" s="13"/>
      <c r="B47" s="13"/>
      <c r="C47" s="13"/>
      <c r="D47" s="13"/>
      <c r="E47" s="13"/>
      <c r="F47" s="13"/>
      <c r="G47" s="13"/>
      <c r="H47" s="13"/>
    </row>
    <row r="48" spans="1:8" x14ac:dyDescent="0.2">
      <c r="A48" s="13"/>
      <c r="B48" s="13"/>
      <c r="C48" s="13"/>
      <c r="D48" s="13"/>
      <c r="E48" s="13"/>
      <c r="F48" s="13"/>
      <c r="G48" s="13"/>
      <c r="H48" s="13"/>
    </row>
    <row r="49" spans="1:8" x14ac:dyDescent="0.2">
      <c r="A49" s="13"/>
      <c r="B49" s="13"/>
      <c r="C49" s="13"/>
      <c r="D49" s="13"/>
      <c r="E49" s="13"/>
      <c r="F49" s="13"/>
      <c r="G49" s="13"/>
      <c r="H49" s="13"/>
    </row>
    <row r="50" spans="1:8" x14ac:dyDescent="0.2">
      <c r="A50" s="13"/>
      <c r="B50" s="13"/>
      <c r="C50" s="13"/>
      <c r="D50" s="13"/>
      <c r="E50" s="13"/>
      <c r="F50" s="13"/>
      <c r="G50" s="13"/>
      <c r="H50" s="13"/>
    </row>
    <row r="51" spans="1:8" x14ac:dyDescent="0.2">
      <c r="A51" s="13"/>
      <c r="B51" s="13"/>
      <c r="C51" s="13"/>
      <c r="D51" s="13"/>
      <c r="E51" s="13"/>
      <c r="F51" s="13"/>
      <c r="G51" s="13"/>
      <c r="H51" s="13"/>
    </row>
    <row r="52" spans="1:8" x14ac:dyDescent="0.2">
      <c r="A52" s="13"/>
      <c r="B52" s="13"/>
      <c r="C52" s="13"/>
      <c r="D52" s="13"/>
      <c r="E52" s="13"/>
      <c r="F52" s="13"/>
      <c r="G52" s="13"/>
      <c r="H52" s="13"/>
    </row>
    <row r="53" spans="1:8" x14ac:dyDescent="0.2">
      <c r="A53" s="13"/>
      <c r="B53" s="13"/>
      <c r="C53" s="13"/>
      <c r="D53" s="13"/>
      <c r="E53" s="13"/>
      <c r="F53" s="13"/>
      <c r="G53" s="13"/>
      <c r="H53" s="13"/>
    </row>
    <row r="54" spans="1:8" x14ac:dyDescent="0.2">
      <c r="A54" s="13"/>
      <c r="B54" s="13"/>
      <c r="C54" s="13"/>
      <c r="D54" s="13"/>
      <c r="E54" s="13"/>
      <c r="F54" s="13"/>
      <c r="G54" s="13"/>
      <c r="H54" s="13"/>
    </row>
    <row r="55" spans="1:8" x14ac:dyDescent="0.2">
      <c r="A55" s="13"/>
      <c r="B55" s="13"/>
      <c r="C55" s="13"/>
      <c r="D55" s="13"/>
      <c r="E55" s="13"/>
      <c r="F55" s="13"/>
      <c r="G55" s="13"/>
      <c r="H55" s="13"/>
    </row>
    <row r="56" spans="1:8" x14ac:dyDescent="0.2">
      <c r="A56" s="13"/>
      <c r="B56" s="13"/>
      <c r="C56" s="13"/>
      <c r="D56" s="13"/>
      <c r="E56" s="13"/>
      <c r="F56" s="13"/>
      <c r="G56" s="13"/>
      <c r="H56" s="13"/>
    </row>
    <row r="57" spans="1:8" x14ac:dyDescent="0.2">
      <c r="A57" s="13"/>
      <c r="B57" s="13"/>
      <c r="C57" s="13"/>
      <c r="D57" s="13"/>
      <c r="E57" s="13"/>
      <c r="F57" s="13"/>
      <c r="G57" s="13"/>
      <c r="H57" s="13"/>
    </row>
    <row r="58" spans="1:8" x14ac:dyDescent="0.2">
      <c r="A58" s="13"/>
      <c r="B58" s="13"/>
      <c r="C58" s="13"/>
      <c r="D58" s="13"/>
      <c r="E58" s="13"/>
      <c r="F58" s="13"/>
      <c r="G58" s="13"/>
      <c r="H58" s="13"/>
    </row>
    <row r="59" spans="1:8" x14ac:dyDescent="0.2">
      <c r="A59" s="13"/>
      <c r="B59" s="13"/>
      <c r="C59" s="13"/>
      <c r="D59" s="13"/>
      <c r="E59" s="13"/>
      <c r="F59" s="13"/>
      <c r="G59" s="13"/>
      <c r="H59" s="13"/>
    </row>
    <row r="60" spans="1:8" x14ac:dyDescent="0.2">
      <c r="A60" s="13"/>
      <c r="B60" s="13"/>
      <c r="C60" s="13"/>
      <c r="D60" s="13"/>
      <c r="E60" s="13"/>
      <c r="F60" s="13"/>
      <c r="G60" s="13"/>
      <c r="H60" s="13"/>
    </row>
    <row r="61" spans="1:8" x14ac:dyDescent="0.2">
      <c r="A61" s="13"/>
      <c r="B61" s="13"/>
      <c r="C61" s="13"/>
      <c r="D61" s="13"/>
      <c r="E61" s="13"/>
      <c r="F61" s="13"/>
      <c r="G61" s="13"/>
      <c r="H61" s="13"/>
    </row>
    <row r="62" spans="1:8" x14ac:dyDescent="0.2">
      <c r="A62" s="13"/>
      <c r="B62" s="13"/>
      <c r="C62" s="13"/>
      <c r="D62" s="13"/>
      <c r="E62" s="13"/>
      <c r="F62" s="13"/>
      <c r="G62" s="13"/>
      <c r="H62" s="13"/>
    </row>
    <row r="63" spans="1:8" x14ac:dyDescent="0.2">
      <c r="A63" s="13"/>
      <c r="B63" s="13"/>
      <c r="C63" s="13"/>
      <c r="D63" s="13"/>
      <c r="E63" s="13"/>
      <c r="F63" s="13"/>
      <c r="G63" s="13"/>
      <c r="H63" s="13"/>
    </row>
    <row r="64" spans="1:8" x14ac:dyDescent="0.2">
      <c r="A64" s="13"/>
      <c r="B64" s="13"/>
      <c r="C64" s="13"/>
      <c r="D64" s="13"/>
      <c r="E64" s="13"/>
      <c r="F64" s="13"/>
      <c r="G64" s="13"/>
      <c r="H64" s="13"/>
    </row>
    <row r="65" spans="1:8" x14ac:dyDescent="0.2">
      <c r="A65" s="13"/>
      <c r="B65" s="13"/>
      <c r="C65" s="13"/>
      <c r="D65" s="13"/>
      <c r="E65" s="13"/>
      <c r="F65" s="13"/>
      <c r="G65" s="13"/>
      <c r="H65" s="13"/>
    </row>
    <row r="66" spans="1:8" x14ac:dyDescent="0.2">
      <c r="A66" s="13"/>
      <c r="B66" s="13"/>
      <c r="C66" s="13"/>
      <c r="D66" s="13"/>
      <c r="E66" s="13"/>
      <c r="F66" s="13"/>
      <c r="G66" s="13"/>
      <c r="H66" s="13"/>
    </row>
    <row r="67" spans="1:8" x14ac:dyDescent="0.2">
      <c r="A67" s="13"/>
      <c r="B67" s="13"/>
      <c r="C67" s="13"/>
      <c r="D67" s="13"/>
      <c r="E67" s="13"/>
      <c r="F67" s="13"/>
      <c r="G67" s="13"/>
      <c r="H67" s="13"/>
    </row>
    <row r="68" spans="1:8" x14ac:dyDescent="0.2">
      <c r="A68" s="13"/>
      <c r="B68" s="13"/>
      <c r="C68" s="13"/>
      <c r="D68" s="13"/>
      <c r="E68" s="13"/>
      <c r="F68" s="13"/>
      <c r="G68" s="13"/>
      <c r="H68" s="13"/>
    </row>
    <row r="69" spans="1:8" x14ac:dyDescent="0.2">
      <c r="A69" s="13"/>
      <c r="B69" s="13"/>
      <c r="C69" s="13"/>
      <c r="D69" s="13"/>
      <c r="E69" s="13"/>
      <c r="F69" s="13"/>
      <c r="G69" s="13"/>
      <c r="H69" s="13"/>
    </row>
    <row r="70" spans="1:8" x14ac:dyDescent="0.2">
      <c r="A70" s="13"/>
      <c r="B70" s="13"/>
      <c r="C70" s="13"/>
      <c r="D70" s="13"/>
      <c r="E70" s="13"/>
      <c r="F70" s="13"/>
      <c r="G70" s="13"/>
      <c r="H70" s="13"/>
    </row>
    <row r="71" spans="1:8" x14ac:dyDescent="0.2">
      <c r="A71" s="13"/>
      <c r="B71" s="13"/>
      <c r="C71" s="13"/>
      <c r="D71" s="13"/>
      <c r="E71" s="13"/>
      <c r="F71" s="13"/>
      <c r="G71" s="13"/>
      <c r="H71" s="13"/>
    </row>
    <row r="72" spans="1:8" x14ac:dyDescent="0.2">
      <c r="A72" s="13"/>
      <c r="B72" s="13"/>
      <c r="C72" s="13"/>
      <c r="D72" s="13"/>
      <c r="E72" s="13"/>
      <c r="F72" s="13"/>
      <c r="G72" s="13"/>
      <c r="H72" s="13"/>
    </row>
    <row r="73" spans="1:8" x14ac:dyDescent="0.2">
      <c r="A73" s="13"/>
      <c r="B73" s="13"/>
      <c r="C73" s="13"/>
      <c r="D73" s="13"/>
      <c r="E73" s="13"/>
      <c r="F73" s="13"/>
      <c r="G73" s="13"/>
      <c r="H73" s="13"/>
    </row>
    <row r="74" spans="1:8" x14ac:dyDescent="0.2">
      <c r="A74" s="13"/>
      <c r="B74" s="13"/>
      <c r="C74" s="13"/>
      <c r="D74" s="13"/>
      <c r="E74" s="13"/>
      <c r="F74" s="13"/>
      <c r="G74" s="13"/>
      <c r="H74" s="13"/>
    </row>
    <row r="75" spans="1:8" x14ac:dyDescent="0.2">
      <c r="A75" s="13"/>
      <c r="B75" s="13"/>
      <c r="C75" s="13"/>
      <c r="D75" s="13"/>
      <c r="E75" s="13"/>
      <c r="F75" s="13"/>
      <c r="G75" s="13"/>
      <c r="H75" s="13"/>
    </row>
    <row r="76" spans="1:8" x14ac:dyDescent="0.2">
      <c r="A76" s="13"/>
      <c r="B76" s="13"/>
      <c r="C76" s="13"/>
      <c r="D76" s="13"/>
      <c r="E76" s="13"/>
      <c r="F76" s="13"/>
      <c r="G76" s="13"/>
      <c r="H76" s="13"/>
    </row>
    <row r="77" spans="1:8" x14ac:dyDescent="0.2">
      <c r="A77" s="13"/>
      <c r="B77" s="13"/>
      <c r="C77" s="13"/>
      <c r="D77" s="13"/>
      <c r="E77" s="13"/>
      <c r="F77" s="13"/>
      <c r="G77" s="13"/>
      <c r="H77" s="13"/>
    </row>
    <row r="78" spans="1:8" x14ac:dyDescent="0.2">
      <c r="A78" s="13"/>
      <c r="B78" s="13"/>
      <c r="C78" s="13"/>
      <c r="D78" s="13"/>
      <c r="E78" s="13"/>
      <c r="F78" s="13"/>
      <c r="G78" s="13"/>
      <c r="H78" s="13"/>
    </row>
    <row r="79" spans="1:8" x14ac:dyDescent="0.2">
      <c r="A79" s="13"/>
      <c r="B79" s="13"/>
      <c r="C79" s="13"/>
      <c r="D79" s="13"/>
      <c r="E79" s="13"/>
      <c r="F79" s="13"/>
      <c r="G79" s="13"/>
      <c r="H79" s="13"/>
    </row>
    <row r="80" spans="1:8" x14ac:dyDescent="0.2">
      <c r="A80" s="13"/>
      <c r="B80" s="13"/>
      <c r="C80" s="13"/>
      <c r="D80" s="13"/>
      <c r="E80" s="13"/>
      <c r="F80" s="13"/>
      <c r="G80" s="13"/>
      <c r="H80" s="13"/>
    </row>
    <row r="81" spans="1:8" x14ac:dyDescent="0.2">
      <c r="A81" s="13"/>
      <c r="B81" s="13"/>
      <c r="C81" s="13"/>
      <c r="D81" s="13"/>
      <c r="E81" s="13"/>
      <c r="F81" s="13"/>
      <c r="G81" s="13"/>
      <c r="H81" s="13"/>
    </row>
    <row r="82" spans="1:8" x14ac:dyDescent="0.2">
      <c r="A82" s="13"/>
      <c r="B82" s="13"/>
      <c r="C82" s="13"/>
      <c r="D82" s="13"/>
      <c r="E82" s="13"/>
      <c r="F82" s="13"/>
      <c r="G82" s="13"/>
      <c r="H82" s="13"/>
    </row>
    <row r="83" spans="1:8" x14ac:dyDescent="0.2">
      <c r="A83" s="13"/>
      <c r="B83" s="13"/>
      <c r="C83" s="13"/>
      <c r="D83" s="13"/>
      <c r="E83" s="13"/>
      <c r="F83" s="13"/>
      <c r="G83" s="13"/>
      <c r="H83" s="13"/>
    </row>
    <row r="84" spans="1:8" x14ac:dyDescent="0.2">
      <c r="A84" s="13"/>
      <c r="B84" s="13"/>
      <c r="C84" s="13"/>
      <c r="D84" s="13"/>
      <c r="E84" s="13"/>
      <c r="F84" s="13"/>
      <c r="G84" s="13"/>
      <c r="H84" s="13"/>
    </row>
    <row r="85" spans="1:8" x14ac:dyDescent="0.2">
      <c r="A85" s="13"/>
      <c r="B85" s="13"/>
      <c r="C85" s="13"/>
      <c r="D85" s="13"/>
      <c r="E85" s="13"/>
      <c r="F85" s="13"/>
      <c r="G85" s="13"/>
      <c r="H85" s="13"/>
    </row>
    <row r="86" spans="1:8" x14ac:dyDescent="0.2">
      <c r="A86" s="13"/>
      <c r="B86" s="13"/>
      <c r="C86" s="13"/>
      <c r="D86" s="13"/>
      <c r="E86" s="13"/>
      <c r="F86" s="13"/>
      <c r="G86" s="13"/>
      <c r="H86" s="13"/>
    </row>
    <row r="87" spans="1:8" x14ac:dyDescent="0.2">
      <c r="A87" s="13"/>
      <c r="B87" s="13"/>
      <c r="C87" s="13"/>
      <c r="D87" s="13"/>
      <c r="E87" s="13"/>
      <c r="F87" s="13"/>
      <c r="G87" s="13"/>
      <c r="H87" s="13"/>
    </row>
    <row r="88" spans="1:8" x14ac:dyDescent="0.2">
      <c r="A88" s="13"/>
      <c r="B88" s="13"/>
      <c r="C88" s="13"/>
      <c r="D88" s="13"/>
      <c r="E88" s="13"/>
      <c r="F88" s="13"/>
      <c r="G88" s="13"/>
      <c r="H88" s="13"/>
    </row>
    <row r="89" spans="1:8" x14ac:dyDescent="0.2">
      <c r="A89" s="13"/>
      <c r="B89" s="13"/>
      <c r="C89" s="13"/>
      <c r="D89" s="13"/>
      <c r="E89" s="13"/>
      <c r="F89" s="13"/>
      <c r="G89" s="13"/>
      <c r="H89" s="13"/>
    </row>
    <row r="90" spans="1:8" x14ac:dyDescent="0.2">
      <c r="A90" s="13"/>
      <c r="B90" s="13"/>
      <c r="C90" s="13"/>
      <c r="D90" s="13"/>
      <c r="E90" s="13"/>
      <c r="F90" s="13"/>
      <c r="G90" s="13"/>
      <c r="H90" s="13"/>
    </row>
    <row r="91" spans="1:8" x14ac:dyDescent="0.2">
      <c r="A91" s="13"/>
      <c r="B91" s="13"/>
      <c r="C91" s="13"/>
      <c r="D91" s="13"/>
      <c r="E91" s="13"/>
      <c r="F91" s="13"/>
      <c r="G91" s="13"/>
      <c r="H91" s="13"/>
    </row>
    <row r="92" spans="1:8" x14ac:dyDescent="0.2">
      <c r="A92" s="13"/>
      <c r="B92" s="13"/>
      <c r="C92" s="13"/>
      <c r="D92" s="13"/>
      <c r="E92" s="13"/>
      <c r="F92" s="13"/>
      <c r="G92" s="13"/>
      <c r="H92" s="13"/>
    </row>
    <row r="93" spans="1:8" x14ac:dyDescent="0.2">
      <c r="A93" s="13"/>
      <c r="B93" s="13"/>
      <c r="C93" s="13"/>
      <c r="D93" s="13"/>
      <c r="E93" s="13"/>
      <c r="F93" s="13"/>
      <c r="G93" s="13"/>
      <c r="H93" s="13"/>
    </row>
    <row r="94" spans="1:8" x14ac:dyDescent="0.2">
      <c r="A94" s="13"/>
      <c r="B94" s="13"/>
      <c r="C94" s="13"/>
      <c r="D94" s="13"/>
      <c r="E94" s="13"/>
      <c r="F94" s="13"/>
      <c r="G94" s="13"/>
      <c r="H94" s="13"/>
    </row>
    <row r="95" spans="1:8" x14ac:dyDescent="0.2">
      <c r="A95" s="13"/>
      <c r="B95" s="13"/>
      <c r="C95" s="13"/>
      <c r="D95" s="13"/>
      <c r="E95" s="13"/>
      <c r="F95" s="13"/>
      <c r="G95" s="13"/>
      <c r="H95" s="13"/>
    </row>
    <row r="96" spans="1:8" x14ac:dyDescent="0.2">
      <c r="A96" s="13"/>
      <c r="B96" s="13"/>
      <c r="C96" s="13"/>
      <c r="D96" s="13"/>
      <c r="E96" s="13"/>
      <c r="F96" s="13"/>
      <c r="G96" s="13"/>
      <c r="H96" s="13"/>
    </row>
    <row r="97" spans="1:8" x14ac:dyDescent="0.2">
      <c r="A97" s="13"/>
      <c r="B97" s="13"/>
      <c r="C97" s="13"/>
      <c r="D97" s="13"/>
      <c r="E97" s="13"/>
      <c r="F97" s="13"/>
      <c r="G97" s="13"/>
      <c r="H97" s="13"/>
    </row>
    <row r="98" spans="1:8" x14ac:dyDescent="0.2">
      <c r="A98" s="13"/>
      <c r="B98" s="13"/>
      <c r="C98" s="13"/>
      <c r="D98" s="13"/>
      <c r="E98" s="13"/>
      <c r="F98" s="13"/>
      <c r="G98" s="13"/>
      <c r="H98" s="13"/>
    </row>
    <row r="99" spans="1:8" x14ac:dyDescent="0.2">
      <c r="A99" s="13"/>
      <c r="B99" s="13"/>
      <c r="C99" s="13"/>
      <c r="D99" s="13"/>
      <c r="E99" s="13"/>
      <c r="F99" s="13"/>
      <c r="G99" s="13"/>
      <c r="H99" s="13"/>
    </row>
    <row r="100" spans="1:8" x14ac:dyDescent="0.2">
      <c r="A100" s="13"/>
      <c r="B100" s="13"/>
      <c r="C100" s="13"/>
      <c r="D100" s="13"/>
      <c r="E100" s="13"/>
      <c r="F100" s="13"/>
      <c r="G100" s="13"/>
      <c r="H100" s="13"/>
    </row>
    <row r="101" spans="1:8" x14ac:dyDescent="0.2">
      <c r="A101" s="13"/>
      <c r="B101" s="13"/>
      <c r="C101" s="13"/>
      <c r="D101" s="13"/>
      <c r="E101" s="13"/>
      <c r="F101" s="13"/>
      <c r="G101" s="13"/>
      <c r="H101" s="13"/>
    </row>
    <row r="102" spans="1:8" x14ac:dyDescent="0.2">
      <c r="A102" s="13"/>
      <c r="B102" s="13"/>
      <c r="C102" s="13"/>
      <c r="D102" s="13"/>
      <c r="E102" s="13"/>
      <c r="F102" s="13"/>
      <c r="G102" s="13"/>
      <c r="H102" s="13"/>
    </row>
    <row r="103" spans="1:8" x14ac:dyDescent="0.2">
      <c r="A103" s="13"/>
      <c r="B103" s="13"/>
      <c r="C103" s="13"/>
      <c r="D103" s="13"/>
      <c r="E103" s="13"/>
      <c r="F103" s="13"/>
      <c r="G103" s="13"/>
      <c r="H103" s="13"/>
    </row>
    <row r="104" spans="1:8" x14ac:dyDescent="0.2">
      <c r="A104" s="13"/>
      <c r="B104" s="13"/>
      <c r="C104" s="13"/>
      <c r="D104" s="13"/>
      <c r="E104" s="13"/>
      <c r="F104" s="13"/>
      <c r="G104" s="13"/>
      <c r="H104" s="13"/>
    </row>
    <row r="105" spans="1:8" x14ac:dyDescent="0.2">
      <c r="A105" s="13"/>
      <c r="B105" s="13"/>
      <c r="C105" s="13"/>
      <c r="D105" s="13"/>
      <c r="E105" s="13"/>
      <c r="F105" s="13"/>
      <c r="G105" s="13"/>
      <c r="H105" s="13"/>
    </row>
    <row r="106" spans="1:8" x14ac:dyDescent="0.2">
      <c r="A106" s="13"/>
      <c r="B106" s="13"/>
      <c r="C106" s="13"/>
      <c r="D106" s="13"/>
      <c r="E106" s="13"/>
      <c r="F106" s="13"/>
      <c r="G106" s="13"/>
      <c r="H106" s="13"/>
    </row>
    <row r="107" spans="1:8" x14ac:dyDescent="0.2">
      <c r="A107" s="13"/>
      <c r="B107" s="13"/>
      <c r="C107" s="13"/>
      <c r="D107" s="13"/>
      <c r="E107" s="13"/>
      <c r="F107" s="13"/>
      <c r="G107" s="13"/>
      <c r="H107" s="13"/>
    </row>
    <row r="108" spans="1:8" x14ac:dyDescent="0.2">
      <c r="A108" s="13"/>
      <c r="B108" s="13"/>
      <c r="C108" s="13"/>
      <c r="D108" s="13"/>
      <c r="E108" s="13"/>
      <c r="F108" s="13"/>
      <c r="G108" s="13"/>
      <c r="H108" s="13"/>
    </row>
    <row r="109" spans="1:8" x14ac:dyDescent="0.2">
      <c r="A109" s="13"/>
      <c r="B109" s="13"/>
      <c r="C109" s="13"/>
      <c r="D109" s="13"/>
      <c r="E109" s="13"/>
      <c r="F109" s="13"/>
      <c r="G109" s="13"/>
      <c r="H109" s="13"/>
    </row>
    <row r="110" spans="1:8" x14ac:dyDescent="0.2">
      <c r="A110" s="13"/>
      <c r="B110" s="13"/>
      <c r="C110" s="13"/>
      <c r="D110" s="13"/>
      <c r="E110" s="13"/>
      <c r="F110" s="13"/>
      <c r="G110" s="13"/>
      <c r="H110" s="13"/>
    </row>
    <row r="111" spans="1:8" x14ac:dyDescent="0.2">
      <c r="A111" s="13"/>
      <c r="B111" s="13"/>
      <c r="C111" s="13"/>
      <c r="D111" s="13"/>
      <c r="E111" s="13"/>
      <c r="F111" s="13"/>
      <c r="G111" s="13"/>
      <c r="H111" s="13"/>
    </row>
    <row r="112" spans="1:8" x14ac:dyDescent="0.2">
      <c r="A112" s="13"/>
      <c r="B112" s="13"/>
      <c r="C112" s="13"/>
      <c r="D112" s="13"/>
      <c r="E112" s="13"/>
      <c r="F112" s="13"/>
      <c r="G112" s="13"/>
      <c r="H112" s="13"/>
    </row>
    <row r="113" spans="1:8" x14ac:dyDescent="0.2">
      <c r="A113" s="13"/>
      <c r="B113" s="13"/>
      <c r="C113" s="13"/>
      <c r="D113" s="13"/>
      <c r="E113" s="13"/>
      <c r="F113" s="13"/>
      <c r="G113" s="13"/>
      <c r="H113" s="13"/>
    </row>
    <row r="114" spans="1:8" x14ac:dyDescent="0.2">
      <c r="A114" s="13"/>
      <c r="B114" s="13"/>
      <c r="C114" s="13"/>
      <c r="D114" s="13"/>
      <c r="E114" s="13"/>
      <c r="F114" s="13"/>
      <c r="G114" s="13"/>
      <c r="H114" s="13"/>
    </row>
    <row r="115" spans="1:8" x14ac:dyDescent="0.2">
      <c r="A115" s="13"/>
      <c r="B115" s="13"/>
      <c r="C115" s="13"/>
      <c r="D115" s="13"/>
      <c r="E115" s="13"/>
      <c r="F115" s="13"/>
      <c r="G115" s="13"/>
      <c r="H115" s="13"/>
    </row>
    <row r="116" spans="1:8" x14ac:dyDescent="0.2">
      <c r="A116" s="13"/>
      <c r="B116" s="13"/>
      <c r="C116" s="13"/>
      <c r="D116" s="13"/>
      <c r="E116" s="13"/>
      <c r="F116" s="13"/>
      <c r="G116" s="13"/>
      <c r="H116" s="13"/>
    </row>
    <row r="117" spans="1:8" x14ac:dyDescent="0.2">
      <c r="A117" s="13"/>
      <c r="B117" s="13"/>
      <c r="C117" s="13"/>
      <c r="D117" s="13"/>
      <c r="E117" s="13"/>
      <c r="F117" s="13"/>
      <c r="G117" s="13"/>
      <c r="H117" s="13"/>
    </row>
    <row r="118" spans="1:8" x14ac:dyDescent="0.2">
      <c r="A118" s="13"/>
      <c r="B118" s="13"/>
      <c r="C118" s="13"/>
      <c r="D118" s="13"/>
      <c r="E118" s="13"/>
      <c r="F118" s="13"/>
      <c r="G118" s="13"/>
      <c r="H118" s="13"/>
    </row>
    <row r="119" spans="1:8" x14ac:dyDescent="0.2">
      <c r="A119" s="13"/>
      <c r="B119" s="13"/>
      <c r="C119" s="13"/>
      <c r="D119" s="13"/>
      <c r="E119" s="13"/>
      <c r="F119" s="13"/>
      <c r="G119" s="13"/>
      <c r="H119" s="13"/>
    </row>
    <row r="120" spans="1:8" x14ac:dyDescent="0.2">
      <c r="A120" s="13"/>
      <c r="B120" s="13"/>
      <c r="C120" s="13"/>
      <c r="D120" s="13"/>
      <c r="E120" s="13"/>
      <c r="F120" s="13"/>
      <c r="G120" s="13"/>
      <c r="H120" s="13"/>
    </row>
    <row r="121" spans="1:8" x14ac:dyDescent="0.2">
      <c r="A121" s="13"/>
      <c r="B121" s="13"/>
      <c r="C121" s="13"/>
      <c r="D121" s="13"/>
      <c r="E121" s="13"/>
      <c r="F121" s="13"/>
      <c r="G121" s="13"/>
      <c r="H121" s="13"/>
    </row>
    <row r="122" spans="1:8" x14ac:dyDescent="0.2">
      <c r="A122" s="13"/>
      <c r="B122" s="13"/>
      <c r="C122" s="13"/>
      <c r="D122" s="13"/>
      <c r="E122" s="13"/>
      <c r="F122" s="13"/>
      <c r="G122" s="13"/>
      <c r="H122" s="13"/>
    </row>
    <row r="123" spans="1:8" x14ac:dyDescent="0.2">
      <c r="A123" s="13"/>
      <c r="B123" s="13"/>
      <c r="C123" s="13"/>
      <c r="D123" s="13"/>
      <c r="E123" s="13"/>
      <c r="F123" s="13"/>
      <c r="G123" s="13"/>
      <c r="H123" s="13"/>
    </row>
    <row r="124" spans="1:8" x14ac:dyDescent="0.2">
      <c r="A124" s="13"/>
      <c r="B124" s="13"/>
      <c r="C124" s="13"/>
      <c r="D124" s="13"/>
      <c r="E124" s="13"/>
      <c r="F124" s="13"/>
      <c r="G124" s="13"/>
      <c r="H124" s="13"/>
    </row>
    <row r="125" spans="1:8" x14ac:dyDescent="0.2">
      <c r="A125" s="13"/>
      <c r="B125" s="13"/>
      <c r="C125" s="13"/>
      <c r="D125" s="13"/>
      <c r="E125" s="13"/>
      <c r="F125" s="13"/>
      <c r="G125" s="13"/>
      <c r="H125" s="13"/>
    </row>
    <row r="126" spans="1:8" x14ac:dyDescent="0.2">
      <c r="A126" s="13"/>
      <c r="B126" s="13"/>
      <c r="C126" s="13"/>
      <c r="D126" s="13"/>
      <c r="E126" s="13"/>
      <c r="F126" s="13"/>
      <c r="G126" s="13"/>
      <c r="H126" s="13"/>
    </row>
    <row r="127" spans="1:8" x14ac:dyDescent="0.2">
      <c r="A127" s="13"/>
      <c r="B127" s="13"/>
      <c r="C127" s="13"/>
      <c r="D127" s="13"/>
      <c r="E127" s="13"/>
      <c r="F127" s="13"/>
      <c r="G127" s="13"/>
      <c r="H127" s="13"/>
    </row>
    <row r="128" spans="1:8" x14ac:dyDescent="0.2">
      <c r="A128" s="13"/>
      <c r="B128" s="13"/>
      <c r="C128" s="13"/>
      <c r="D128" s="13"/>
      <c r="E128" s="13"/>
      <c r="F128" s="13"/>
      <c r="G128" s="13"/>
      <c r="H128" s="13"/>
    </row>
    <row r="129" spans="1:8" x14ac:dyDescent="0.2">
      <c r="A129" s="13"/>
      <c r="B129" s="13"/>
      <c r="C129" s="13"/>
      <c r="D129" s="13"/>
      <c r="E129" s="13"/>
      <c r="F129" s="13"/>
      <c r="G129" s="13"/>
      <c r="H129" s="13"/>
    </row>
    <row r="130" spans="1:8" x14ac:dyDescent="0.2">
      <c r="A130" s="13"/>
      <c r="B130" s="13"/>
      <c r="C130" s="13"/>
      <c r="D130" s="13"/>
      <c r="E130" s="13"/>
      <c r="F130" s="13"/>
      <c r="G130" s="13"/>
      <c r="H130" s="13"/>
    </row>
    <row r="131" spans="1:8" x14ac:dyDescent="0.2">
      <c r="A131" s="13"/>
      <c r="B131" s="13"/>
      <c r="C131" s="13"/>
      <c r="D131" s="13"/>
      <c r="E131" s="13"/>
      <c r="F131" s="13"/>
      <c r="G131" s="13"/>
      <c r="H131" s="13"/>
    </row>
    <row r="132" spans="1:8" x14ac:dyDescent="0.2">
      <c r="A132" s="13"/>
      <c r="B132" s="13"/>
      <c r="C132" s="13"/>
      <c r="D132" s="13"/>
      <c r="E132" s="13"/>
      <c r="F132" s="13"/>
      <c r="G132" s="13"/>
      <c r="H132" s="13"/>
    </row>
    <row r="133" spans="1:8" x14ac:dyDescent="0.2">
      <c r="A133" s="13"/>
      <c r="B133" s="13"/>
      <c r="C133" s="13"/>
      <c r="D133" s="13"/>
      <c r="E133" s="13"/>
      <c r="F133" s="13"/>
      <c r="G133" s="13"/>
      <c r="H133" s="13"/>
    </row>
    <row r="134" spans="1:8" x14ac:dyDescent="0.2">
      <c r="A134" s="13"/>
      <c r="B134" s="13"/>
      <c r="C134" s="13"/>
      <c r="D134" s="13"/>
      <c r="E134" s="13"/>
      <c r="F134" s="13"/>
      <c r="G134" s="13"/>
      <c r="H134" s="13"/>
    </row>
    <row r="135" spans="1:8" x14ac:dyDescent="0.2">
      <c r="A135" s="13"/>
      <c r="B135" s="13"/>
      <c r="C135" s="13"/>
      <c r="D135" s="13"/>
      <c r="E135" s="13"/>
      <c r="F135" s="13"/>
      <c r="G135" s="13"/>
      <c r="H135" s="13"/>
    </row>
    <row r="136" spans="1:8" x14ac:dyDescent="0.2">
      <c r="A136" s="13"/>
      <c r="B136" s="13"/>
      <c r="C136" s="13"/>
      <c r="D136" s="13"/>
      <c r="E136" s="13"/>
      <c r="F136" s="13"/>
      <c r="G136" s="13"/>
      <c r="H136" s="13"/>
    </row>
    <row r="137" spans="1:8" x14ac:dyDescent="0.2">
      <c r="A137" s="13"/>
      <c r="B137" s="13"/>
      <c r="C137" s="13"/>
      <c r="D137" s="13"/>
      <c r="E137" s="13"/>
      <c r="F137" s="13"/>
      <c r="G137" s="13"/>
      <c r="H137" s="13"/>
    </row>
    <row r="138" spans="1:8" x14ac:dyDescent="0.2">
      <c r="A138" s="13"/>
      <c r="B138" s="13"/>
      <c r="C138" s="13"/>
      <c r="D138" s="13"/>
      <c r="E138" s="13"/>
      <c r="F138" s="13"/>
      <c r="G138" s="13"/>
      <c r="H138" s="13"/>
    </row>
    <row r="139" spans="1:8" x14ac:dyDescent="0.2">
      <c r="A139" s="13"/>
      <c r="B139" s="13"/>
      <c r="C139" s="13"/>
      <c r="D139" s="13"/>
      <c r="E139" s="13"/>
      <c r="F139" s="13"/>
      <c r="G139" s="13"/>
      <c r="H139" s="13"/>
    </row>
    <row r="140" spans="1:8" x14ac:dyDescent="0.2">
      <c r="A140" s="13"/>
      <c r="B140" s="13"/>
      <c r="C140" s="13"/>
      <c r="D140" s="13"/>
      <c r="E140" s="13"/>
      <c r="F140" s="13"/>
      <c r="G140" s="13"/>
      <c r="H140" s="13"/>
    </row>
    <row r="141" spans="1:8" x14ac:dyDescent="0.2">
      <c r="A141" s="13"/>
      <c r="B141" s="13"/>
      <c r="C141" s="13"/>
      <c r="D141" s="13"/>
      <c r="E141" s="13"/>
      <c r="F141" s="13"/>
      <c r="G141" s="13"/>
      <c r="H141" s="13"/>
    </row>
    <row r="142" spans="1:8" x14ac:dyDescent="0.2">
      <c r="A142" s="13"/>
      <c r="B142" s="13"/>
      <c r="C142" s="13"/>
      <c r="D142" s="13"/>
      <c r="E142" s="13"/>
      <c r="F142" s="13"/>
      <c r="G142" s="13"/>
      <c r="H142" s="13"/>
    </row>
    <row r="143" spans="1:8" x14ac:dyDescent="0.2">
      <c r="A143" s="13"/>
      <c r="B143" s="13"/>
      <c r="C143" s="13"/>
      <c r="D143" s="13"/>
      <c r="E143" s="13"/>
      <c r="F143" s="13"/>
      <c r="G143" s="13"/>
      <c r="H143" s="13"/>
    </row>
    <row r="144" spans="1:8" x14ac:dyDescent="0.2">
      <c r="A144" s="13"/>
      <c r="B144" s="13"/>
      <c r="C144" s="13"/>
      <c r="D144" s="13"/>
      <c r="E144" s="13"/>
      <c r="F144" s="13"/>
      <c r="G144" s="13"/>
      <c r="H144" s="13"/>
    </row>
    <row r="145" spans="1:8" x14ac:dyDescent="0.2">
      <c r="A145" s="13"/>
      <c r="B145" s="13"/>
      <c r="C145" s="13"/>
      <c r="D145" s="13"/>
      <c r="E145" s="13"/>
      <c r="F145" s="13"/>
      <c r="G145" s="13"/>
      <c r="H145" s="13"/>
    </row>
    <row r="146" spans="1:8" x14ac:dyDescent="0.2">
      <c r="A146" s="13"/>
      <c r="B146" s="13"/>
      <c r="C146" s="13"/>
      <c r="D146" s="13"/>
      <c r="E146" s="13"/>
      <c r="F146" s="13"/>
      <c r="G146" s="13"/>
      <c r="H146" s="13"/>
    </row>
    <row r="147" spans="1:8" x14ac:dyDescent="0.2">
      <c r="A147" s="13"/>
      <c r="B147" s="13"/>
      <c r="C147" s="13"/>
      <c r="D147" s="13"/>
      <c r="E147" s="13"/>
      <c r="F147" s="13"/>
      <c r="G147" s="13"/>
      <c r="H147" s="13"/>
    </row>
    <row r="148" spans="1:8" x14ac:dyDescent="0.2">
      <c r="A148" s="13"/>
      <c r="B148" s="13"/>
      <c r="C148" s="13"/>
      <c r="D148" s="13"/>
      <c r="E148" s="13"/>
      <c r="F148" s="13"/>
      <c r="G148" s="13"/>
      <c r="H148" s="13"/>
    </row>
    <row r="149" spans="1:8" x14ac:dyDescent="0.2">
      <c r="A149" s="13"/>
      <c r="B149" s="13"/>
      <c r="C149" s="13"/>
      <c r="D149" s="13"/>
      <c r="E149" s="13"/>
      <c r="F149" s="13"/>
      <c r="G149" s="13"/>
      <c r="H149" s="13"/>
    </row>
    <row r="150" spans="1:8" x14ac:dyDescent="0.2">
      <c r="A150" s="13"/>
      <c r="B150" s="13"/>
      <c r="C150" s="13"/>
      <c r="D150" s="13"/>
      <c r="E150" s="13"/>
      <c r="F150" s="13"/>
      <c r="G150" s="13"/>
      <c r="H150" s="13"/>
    </row>
    <row r="151" spans="1:8" x14ac:dyDescent="0.2">
      <c r="A151" s="13"/>
      <c r="B151" s="13"/>
      <c r="C151" s="13"/>
      <c r="D151" s="13"/>
      <c r="E151" s="13"/>
      <c r="F151" s="13"/>
      <c r="G151" s="13"/>
      <c r="H151" s="13"/>
    </row>
    <row r="152" spans="1:8" x14ac:dyDescent="0.2">
      <c r="A152" s="13"/>
      <c r="B152" s="13"/>
      <c r="C152" s="13"/>
      <c r="D152" s="13"/>
      <c r="E152" s="13"/>
      <c r="F152" s="13"/>
      <c r="G152" s="13"/>
      <c r="H152" s="13"/>
    </row>
    <row r="153" spans="1:8" x14ac:dyDescent="0.2">
      <c r="A153" s="13"/>
      <c r="B153" s="13"/>
      <c r="C153" s="13"/>
      <c r="D153" s="13"/>
      <c r="E153" s="13"/>
      <c r="F153" s="13"/>
      <c r="G153" s="13"/>
      <c r="H153" s="13"/>
    </row>
    <row r="154" spans="1:8" x14ac:dyDescent="0.2">
      <c r="A154" s="13"/>
      <c r="B154" s="13"/>
      <c r="C154" s="13"/>
      <c r="D154" s="13"/>
      <c r="E154" s="13"/>
      <c r="F154" s="13"/>
      <c r="G154" s="13"/>
      <c r="H154" s="13"/>
    </row>
    <row r="155" spans="1:8" x14ac:dyDescent="0.2">
      <c r="A155" s="13"/>
      <c r="B155" s="13"/>
      <c r="C155" s="13"/>
      <c r="D155" s="13"/>
      <c r="E155" s="13"/>
      <c r="F155" s="13"/>
      <c r="G155" s="13"/>
      <c r="H155" s="13"/>
    </row>
    <row r="156" spans="1:8" x14ac:dyDescent="0.2">
      <c r="A156" s="13"/>
      <c r="B156" s="13"/>
      <c r="C156" s="13"/>
      <c r="D156" s="13"/>
      <c r="E156" s="13"/>
      <c r="F156" s="13"/>
      <c r="G156" s="13"/>
      <c r="H156" s="13"/>
    </row>
    <row r="157" spans="1:8" x14ac:dyDescent="0.2">
      <c r="A157" s="13"/>
      <c r="B157" s="13"/>
      <c r="C157" s="13"/>
      <c r="D157" s="13"/>
      <c r="E157" s="13"/>
      <c r="F157" s="13"/>
      <c r="G157" s="13"/>
      <c r="H157" s="13"/>
    </row>
    <row r="158" spans="1:8" x14ac:dyDescent="0.2">
      <c r="A158" s="13"/>
      <c r="B158" s="13"/>
      <c r="C158" s="13"/>
      <c r="D158" s="13"/>
      <c r="E158" s="13"/>
      <c r="F158" s="13"/>
      <c r="G158" s="13"/>
      <c r="H158" s="13"/>
    </row>
    <row r="159" spans="1:8" x14ac:dyDescent="0.2">
      <c r="A159" s="13"/>
      <c r="B159" s="13"/>
      <c r="C159" s="13"/>
      <c r="D159" s="13"/>
      <c r="E159" s="13"/>
      <c r="F159" s="13"/>
      <c r="G159" s="13"/>
      <c r="H159" s="13"/>
    </row>
    <row r="160" spans="1:8" x14ac:dyDescent="0.2">
      <c r="A160" s="13"/>
      <c r="B160" s="13"/>
      <c r="C160" s="13"/>
      <c r="D160" s="13"/>
      <c r="E160" s="13"/>
      <c r="F160" s="13"/>
      <c r="G160" s="13"/>
      <c r="H160" s="13"/>
    </row>
    <row r="161" spans="1:8" x14ac:dyDescent="0.2">
      <c r="A161" s="13"/>
      <c r="B161" s="13"/>
      <c r="C161" s="13"/>
      <c r="D161" s="13"/>
      <c r="E161" s="13"/>
      <c r="F161" s="13"/>
      <c r="G161" s="13"/>
      <c r="H161" s="13"/>
    </row>
    <row r="162" spans="1:8" x14ac:dyDescent="0.2">
      <c r="A162" s="13"/>
      <c r="B162" s="13"/>
      <c r="C162" s="13"/>
      <c r="D162" s="13"/>
      <c r="E162" s="13"/>
      <c r="F162" s="13"/>
      <c r="G162" s="13"/>
      <c r="H162" s="13"/>
    </row>
    <row r="163" spans="1:8" x14ac:dyDescent="0.2">
      <c r="A163" s="13"/>
      <c r="B163" s="13"/>
      <c r="C163" s="13"/>
      <c r="D163" s="13"/>
      <c r="E163" s="13"/>
      <c r="F163" s="13"/>
      <c r="G163" s="13"/>
      <c r="H163" s="13"/>
    </row>
    <row r="164" spans="1:8" x14ac:dyDescent="0.2">
      <c r="A164" s="13"/>
      <c r="B164" s="13"/>
      <c r="C164" s="13"/>
      <c r="D164" s="13"/>
      <c r="E164" s="13"/>
      <c r="F164" s="13"/>
      <c r="G164" s="13"/>
      <c r="H164" s="13"/>
    </row>
    <row r="165" spans="1:8" x14ac:dyDescent="0.2">
      <c r="A165" s="13"/>
      <c r="B165" s="13"/>
      <c r="C165" s="13"/>
      <c r="D165" s="13"/>
      <c r="E165" s="13"/>
      <c r="F165" s="13"/>
      <c r="G165" s="13"/>
      <c r="H165" s="13"/>
    </row>
    <row r="166" spans="1:8" x14ac:dyDescent="0.2">
      <c r="A166" s="13"/>
      <c r="B166" s="13"/>
      <c r="C166" s="13"/>
      <c r="D166" s="13"/>
      <c r="E166" s="13"/>
      <c r="F166" s="13"/>
      <c r="G166" s="13"/>
      <c r="H166" s="13"/>
    </row>
    <row r="167" spans="1:8" x14ac:dyDescent="0.2">
      <c r="A167" s="13"/>
      <c r="B167" s="13"/>
      <c r="C167" s="13"/>
      <c r="D167" s="13"/>
      <c r="E167" s="13"/>
      <c r="F167" s="13"/>
      <c r="G167" s="13"/>
      <c r="H167" s="13"/>
    </row>
    <row r="168" spans="1:8" x14ac:dyDescent="0.2">
      <c r="A168" s="13"/>
      <c r="B168" s="13"/>
      <c r="C168" s="13"/>
      <c r="D168" s="13"/>
      <c r="E168" s="13"/>
      <c r="F168" s="13"/>
      <c r="G168" s="13"/>
      <c r="H168" s="13"/>
    </row>
    <row r="169" spans="1:8" x14ac:dyDescent="0.2">
      <c r="A169" s="13"/>
      <c r="B169" s="13"/>
      <c r="C169" s="13"/>
      <c r="D169" s="13"/>
      <c r="E169" s="13"/>
      <c r="F169" s="13"/>
      <c r="G169" s="13"/>
      <c r="H169" s="13"/>
    </row>
    <row r="170" spans="1:8" x14ac:dyDescent="0.2">
      <c r="A170" s="13"/>
      <c r="B170" s="13"/>
      <c r="C170" s="13"/>
      <c r="D170" s="13"/>
      <c r="E170" s="13"/>
      <c r="F170" s="13"/>
      <c r="G170" s="13"/>
      <c r="H170" s="13"/>
    </row>
    <row r="171" spans="1:8" x14ac:dyDescent="0.2">
      <c r="A171" s="13"/>
      <c r="B171" s="13"/>
      <c r="C171" s="13"/>
      <c r="D171" s="13"/>
      <c r="E171" s="13"/>
      <c r="F171" s="13"/>
      <c r="G171" s="13"/>
      <c r="H171" s="13"/>
    </row>
    <row r="172" spans="1:8" x14ac:dyDescent="0.2">
      <c r="A172" s="13"/>
      <c r="B172" s="13"/>
      <c r="C172" s="13"/>
      <c r="D172" s="13"/>
      <c r="E172" s="13"/>
      <c r="F172" s="13"/>
      <c r="G172" s="13"/>
      <c r="H172" s="13"/>
    </row>
    <row r="173" spans="1:8" x14ac:dyDescent="0.2">
      <c r="A173" s="13"/>
      <c r="B173" s="13"/>
      <c r="C173" s="13"/>
      <c r="D173" s="13"/>
      <c r="E173" s="13"/>
      <c r="F173" s="13"/>
      <c r="G173" s="13"/>
      <c r="H173" s="13"/>
    </row>
    <row r="174" spans="1:8" x14ac:dyDescent="0.2">
      <c r="A174" s="13"/>
      <c r="B174" s="13"/>
      <c r="C174" s="13"/>
      <c r="D174" s="13"/>
      <c r="E174" s="13"/>
      <c r="F174" s="13"/>
      <c r="G174" s="13"/>
      <c r="H174" s="13"/>
    </row>
    <row r="175" spans="1:8" x14ac:dyDescent="0.2">
      <c r="A175" s="13"/>
      <c r="B175" s="13"/>
      <c r="C175" s="13"/>
      <c r="D175" s="13"/>
      <c r="E175" s="13"/>
      <c r="F175" s="13"/>
      <c r="G175" s="13"/>
      <c r="H175" s="13"/>
    </row>
    <row r="176" spans="1:8" x14ac:dyDescent="0.2">
      <c r="A176" s="13"/>
      <c r="B176" s="13"/>
      <c r="C176" s="13"/>
      <c r="D176" s="13"/>
      <c r="E176" s="13"/>
      <c r="F176" s="13"/>
      <c r="G176" s="13"/>
      <c r="H176" s="13"/>
    </row>
    <row r="177" spans="1:8" x14ac:dyDescent="0.2">
      <c r="A177" s="13"/>
      <c r="B177" s="13"/>
      <c r="C177" s="13"/>
      <c r="D177" s="13"/>
      <c r="E177" s="13"/>
      <c r="F177" s="13"/>
      <c r="G177" s="13"/>
      <c r="H177" s="13"/>
    </row>
    <row r="178" spans="1:8" x14ac:dyDescent="0.2">
      <c r="A178" s="13"/>
      <c r="B178" s="13"/>
      <c r="C178" s="13"/>
      <c r="D178" s="13"/>
      <c r="E178" s="13"/>
      <c r="F178" s="13"/>
      <c r="G178" s="13"/>
      <c r="H178" s="13"/>
    </row>
    <row r="179" spans="1:8" x14ac:dyDescent="0.2">
      <c r="A179" s="13"/>
      <c r="B179" s="13"/>
      <c r="C179" s="13"/>
      <c r="D179" s="13"/>
      <c r="E179" s="13"/>
      <c r="F179" s="13"/>
      <c r="G179" s="13"/>
      <c r="H179" s="13"/>
    </row>
    <row r="180" spans="1:8" x14ac:dyDescent="0.2">
      <c r="A180" s="13"/>
      <c r="B180" s="13"/>
      <c r="C180" s="13"/>
      <c r="D180" s="13"/>
      <c r="E180" s="13"/>
      <c r="F180" s="13"/>
      <c r="G180" s="13"/>
      <c r="H180" s="13"/>
    </row>
    <row r="181" spans="1:8" x14ac:dyDescent="0.2">
      <c r="A181" s="13"/>
      <c r="B181" s="13"/>
      <c r="C181" s="13"/>
      <c r="D181" s="13"/>
      <c r="E181" s="13"/>
      <c r="F181" s="13"/>
      <c r="G181" s="13"/>
      <c r="H181" s="13"/>
    </row>
    <row r="182" spans="1:8" x14ac:dyDescent="0.2">
      <c r="A182" s="13"/>
      <c r="B182" s="13"/>
      <c r="C182" s="13"/>
      <c r="D182" s="13"/>
      <c r="E182" s="13"/>
      <c r="F182" s="13"/>
      <c r="G182" s="13"/>
      <c r="H182" s="13"/>
    </row>
    <row r="183" spans="1:8" x14ac:dyDescent="0.2">
      <c r="A183" s="13"/>
      <c r="B183" s="13"/>
      <c r="C183" s="13"/>
      <c r="D183" s="13"/>
      <c r="E183" s="13"/>
      <c r="F183" s="13"/>
      <c r="G183" s="13"/>
      <c r="H183" s="13"/>
    </row>
    <row r="184" spans="1:8" x14ac:dyDescent="0.2">
      <c r="A184" s="13"/>
      <c r="B184" s="13"/>
      <c r="C184" s="13"/>
      <c r="D184" s="13"/>
      <c r="E184" s="13"/>
      <c r="F184" s="13"/>
      <c r="G184" s="13"/>
      <c r="H184" s="13"/>
    </row>
    <row r="185" spans="1:8" x14ac:dyDescent="0.2">
      <c r="A185" s="13"/>
      <c r="B185" s="13"/>
      <c r="C185" s="13"/>
      <c r="D185" s="13"/>
      <c r="E185" s="13"/>
      <c r="F185" s="13"/>
      <c r="G185" s="13"/>
      <c r="H185" s="13"/>
    </row>
    <row r="186" spans="1:8" x14ac:dyDescent="0.2">
      <c r="A186" s="13"/>
      <c r="B186" s="13"/>
      <c r="C186" s="13"/>
      <c r="D186" s="13"/>
      <c r="E186" s="13"/>
      <c r="F186" s="13"/>
      <c r="G186" s="13"/>
      <c r="H186" s="13"/>
    </row>
    <row r="187" spans="1:8" x14ac:dyDescent="0.2">
      <c r="A187" s="13"/>
      <c r="B187" s="13"/>
      <c r="C187" s="13"/>
      <c r="D187" s="13"/>
      <c r="E187" s="13"/>
      <c r="F187" s="13"/>
      <c r="G187" s="13"/>
      <c r="H187" s="13"/>
    </row>
    <row r="188" spans="1:8" x14ac:dyDescent="0.2">
      <c r="A188" s="13"/>
      <c r="B188" s="13"/>
      <c r="C188" s="13"/>
      <c r="D188" s="13"/>
      <c r="E188" s="13"/>
      <c r="F188" s="13"/>
      <c r="G188" s="13"/>
      <c r="H188" s="13"/>
    </row>
    <row r="189" spans="1:8" x14ac:dyDescent="0.2">
      <c r="A189" s="13"/>
      <c r="B189" s="13"/>
      <c r="C189" s="13"/>
      <c r="D189" s="13"/>
      <c r="E189" s="13"/>
      <c r="F189" s="13"/>
      <c r="G189" s="13"/>
      <c r="H189" s="13"/>
    </row>
    <row r="190" spans="1:8" x14ac:dyDescent="0.2">
      <c r="A190" s="13"/>
      <c r="B190" s="13"/>
      <c r="C190" s="13"/>
      <c r="D190" s="13"/>
      <c r="E190" s="13"/>
      <c r="F190" s="13"/>
      <c r="G190" s="13"/>
      <c r="H190" s="13"/>
    </row>
    <row r="191" spans="1:8" x14ac:dyDescent="0.2">
      <c r="A191" s="13"/>
      <c r="B191" s="13"/>
      <c r="C191" s="13"/>
      <c r="D191" s="13"/>
      <c r="E191" s="13"/>
      <c r="F191" s="13"/>
      <c r="G191" s="13"/>
      <c r="H191" s="13"/>
    </row>
    <row r="192" spans="1:8" x14ac:dyDescent="0.2">
      <c r="A192" s="13"/>
      <c r="B192" s="13"/>
      <c r="C192" s="13"/>
      <c r="D192" s="13"/>
      <c r="E192" s="13"/>
      <c r="F192" s="13"/>
      <c r="G192" s="13"/>
      <c r="H192" s="13"/>
    </row>
    <row r="193" spans="1:8" x14ac:dyDescent="0.2">
      <c r="A193" s="13"/>
      <c r="B193" s="13"/>
      <c r="C193" s="13"/>
      <c r="D193" s="13"/>
      <c r="E193" s="13"/>
      <c r="F193" s="13"/>
      <c r="G193" s="13"/>
      <c r="H193" s="13"/>
    </row>
    <row r="194" spans="1:8" x14ac:dyDescent="0.2">
      <c r="A194" s="13"/>
      <c r="B194" s="13"/>
      <c r="C194" s="13"/>
      <c r="D194" s="13"/>
      <c r="E194" s="13"/>
      <c r="F194" s="13"/>
      <c r="G194" s="13"/>
      <c r="H194" s="13"/>
    </row>
    <row r="195" spans="1:8" x14ac:dyDescent="0.2">
      <c r="A195" s="13"/>
      <c r="B195" s="13"/>
      <c r="C195" s="13"/>
      <c r="D195" s="13"/>
      <c r="E195" s="13"/>
      <c r="F195" s="13"/>
      <c r="G195" s="13"/>
      <c r="H195" s="13"/>
    </row>
    <row r="196" spans="1:8" x14ac:dyDescent="0.2">
      <c r="A196" s="13"/>
      <c r="B196" s="13"/>
      <c r="C196" s="13"/>
      <c r="D196" s="13"/>
      <c r="E196" s="13"/>
      <c r="F196" s="13"/>
      <c r="G196" s="13"/>
      <c r="H196" s="13"/>
    </row>
    <row r="197" spans="1:8" x14ac:dyDescent="0.2">
      <c r="A197" s="13"/>
      <c r="B197" s="13"/>
      <c r="C197" s="13"/>
      <c r="D197" s="13"/>
      <c r="E197" s="13"/>
      <c r="F197" s="13"/>
      <c r="G197" s="13"/>
      <c r="H197" s="13"/>
    </row>
    <row r="198" spans="1:8" x14ac:dyDescent="0.2">
      <c r="A198" s="13"/>
      <c r="B198" s="13"/>
      <c r="C198" s="13"/>
      <c r="D198" s="13"/>
      <c r="E198" s="13"/>
      <c r="F198" s="13"/>
      <c r="G198" s="13"/>
      <c r="H198" s="13"/>
    </row>
    <row r="199" spans="1:8" x14ac:dyDescent="0.2">
      <c r="A199" s="13"/>
      <c r="B199" s="13"/>
      <c r="C199" s="13"/>
      <c r="D199" s="13"/>
      <c r="E199" s="13"/>
      <c r="F199" s="13"/>
      <c r="G199" s="13"/>
      <c r="H199" s="13"/>
    </row>
    <row r="200" spans="1:8" x14ac:dyDescent="0.2">
      <c r="A200" s="13"/>
      <c r="B200" s="13"/>
      <c r="C200" s="13"/>
      <c r="D200" s="13"/>
      <c r="E200" s="13"/>
      <c r="F200" s="13"/>
      <c r="G200" s="13"/>
      <c r="H200" s="13"/>
    </row>
    <row r="201" spans="1:8" x14ac:dyDescent="0.2">
      <c r="A201" s="13"/>
      <c r="B201" s="13"/>
      <c r="C201" s="13"/>
      <c r="D201" s="13"/>
      <c r="E201" s="13"/>
      <c r="F201" s="13"/>
      <c r="G201" s="13"/>
      <c r="H201" s="13"/>
    </row>
    <row r="202" spans="1:8" x14ac:dyDescent="0.2">
      <c r="A202" s="13"/>
      <c r="B202" s="13"/>
      <c r="C202" s="13"/>
      <c r="D202" s="13"/>
      <c r="E202" s="13"/>
      <c r="F202" s="13"/>
      <c r="G202" s="13"/>
      <c r="H202" s="13"/>
    </row>
    <row r="203" spans="1:8" x14ac:dyDescent="0.2">
      <c r="A203" s="13"/>
      <c r="B203" s="13"/>
      <c r="C203" s="13"/>
      <c r="D203" s="13"/>
      <c r="E203" s="13"/>
      <c r="F203" s="13"/>
      <c r="G203" s="13"/>
      <c r="H203" s="13"/>
    </row>
    <row r="204" spans="1:8" x14ac:dyDescent="0.2">
      <c r="A204" s="13"/>
      <c r="B204" s="13"/>
      <c r="C204" s="13"/>
      <c r="D204" s="13"/>
      <c r="E204" s="13"/>
      <c r="F204" s="13"/>
      <c r="G204" s="13"/>
      <c r="H204" s="13"/>
    </row>
    <row r="205" spans="1:8" x14ac:dyDescent="0.2">
      <c r="A205" s="13"/>
      <c r="B205" s="13"/>
      <c r="C205" s="13"/>
      <c r="D205" s="13"/>
      <c r="E205" s="13"/>
      <c r="F205" s="13"/>
      <c r="G205" s="13"/>
      <c r="H205" s="13"/>
    </row>
    <row r="206" spans="1:8" x14ac:dyDescent="0.2">
      <c r="A206" s="13"/>
      <c r="B206" s="13"/>
      <c r="C206" s="13"/>
      <c r="D206" s="13"/>
      <c r="E206" s="13"/>
      <c r="F206" s="13"/>
      <c r="G206" s="13"/>
      <c r="H206" s="13"/>
    </row>
    <row r="207" spans="1:8" x14ac:dyDescent="0.2">
      <c r="A207" s="13"/>
      <c r="B207" s="13"/>
      <c r="C207" s="13"/>
      <c r="D207" s="13"/>
      <c r="E207" s="13"/>
      <c r="F207" s="13"/>
      <c r="G207" s="13"/>
      <c r="H207" s="13"/>
    </row>
    <row r="208" spans="1:8" x14ac:dyDescent="0.2">
      <c r="A208" s="13"/>
      <c r="B208" s="13"/>
      <c r="C208" s="13"/>
      <c r="D208" s="13"/>
      <c r="E208" s="13"/>
      <c r="F208" s="13"/>
      <c r="G208" s="13"/>
      <c r="H208" s="13"/>
    </row>
    <row r="209" spans="1:8" x14ac:dyDescent="0.2">
      <c r="A209" s="13"/>
      <c r="B209" s="13"/>
      <c r="C209" s="13"/>
      <c r="D209" s="13"/>
      <c r="E209" s="13"/>
      <c r="F209" s="13"/>
      <c r="G209" s="13"/>
      <c r="H209" s="13"/>
    </row>
    <row r="210" spans="1:8" x14ac:dyDescent="0.2">
      <c r="A210" s="13"/>
      <c r="B210" s="13"/>
      <c r="C210" s="13"/>
      <c r="D210" s="13"/>
      <c r="E210" s="13"/>
      <c r="F210" s="13"/>
      <c r="G210" s="13"/>
      <c r="H210" s="13"/>
    </row>
    <row r="211" spans="1:8" x14ac:dyDescent="0.2">
      <c r="A211" s="13"/>
      <c r="B211" s="13"/>
      <c r="C211" s="13"/>
      <c r="D211" s="13"/>
      <c r="E211" s="13"/>
      <c r="F211" s="13"/>
      <c r="G211" s="13"/>
      <c r="H211" s="13"/>
    </row>
    <row r="212" spans="1:8" x14ac:dyDescent="0.2">
      <c r="A212" s="13"/>
      <c r="B212" s="13"/>
      <c r="C212" s="13"/>
      <c r="D212" s="13"/>
      <c r="E212" s="13"/>
      <c r="F212" s="13"/>
      <c r="G212" s="13"/>
      <c r="H212" s="13"/>
    </row>
    <row r="213" spans="1:8" x14ac:dyDescent="0.2">
      <c r="A213" s="13"/>
      <c r="B213" s="13"/>
      <c r="C213" s="13"/>
      <c r="D213" s="13"/>
      <c r="E213" s="13"/>
      <c r="F213" s="13"/>
      <c r="G213" s="13"/>
      <c r="H213" s="13"/>
    </row>
    <row r="214" spans="1:8" x14ac:dyDescent="0.2">
      <c r="A214" s="13"/>
      <c r="B214" s="13"/>
      <c r="C214" s="13"/>
      <c r="D214" s="13"/>
      <c r="E214" s="13"/>
      <c r="F214" s="13"/>
      <c r="G214" s="13"/>
      <c r="H214" s="13"/>
    </row>
    <row r="215" spans="1:8" x14ac:dyDescent="0.2">
      <c r="A215" s="13"/>
      <c r="B215" s="13"/>
      <c r="C215" s="13"/>
      <c r="D215" s="13"/>
      <c r="E215" s="13"/>
      <c r="F215" s="13"/>
      <c r="G215" s="13"/>
      <c r="H215" s="13"/>
    </row>
    <row r="216" spans="1:8" x14ac:dyDescent="0.2">
      <c r="A216" s="13"/>
      <c r="B216" s="13"/>
      <c r="C216" s="13"/>
      <c r="D216" s="13"/>
      <c r="E216" s="13"/>
      <c r="F216" s="13"/>
      <c r="G216" s="13"/>
      <c r="H216" s="13"/>
    </row>
    <row r="217" spans="1:8" x14ac:dyDescent="0.2">
      <c r="A217" s="13"/>
      <c r="B217" s="13"/>
      <c r="C217" s="13"/>
      <c r="D217" s="13"/>
      <c r="E217" s="13"/>
      <c r="F217" s="13"/>
      <c r="G217" s="13"/>
      <c r="H217" s="13"/>
    </row>
    <row r="218" spans="1:8" x14ac:dyDescent="0.2">
      <c r="A218" s="13"/>
      <c r="B218" s="13"/>
      <c r="C218" s="13"/>
      <c r="D218" s="13"/>
      <c r="E218" s="13"/>
      <c r="F218" s="13"/>
      <c r="G218" s="13"/>
      <c r="H218" s="13"/>
    </row>
    <row r="219" spans="1:8" x14ac:dyDescent="0.2">
      <c r="A219" s="13"/>
      <c r="B219" s="13"/>
      <c r="C219" s="13"/>
      <c r="D219" s="13"/>
      <c r="E219" s="13"/>
      <c r="F219" s="13"/>
      <c r="G219" s="13"/>
      <c r="H219" s="13"/>
    </row>
    <row r="220" spans="1:8" x14ac:dyDescent="0.2">
      <c r="A220" s="13"/>
      <c r="B220" s="13"/>
      <c r="C220" s="13"/>
      <c r="D220" s="13"/>
      <c r="E220" s="13"/>
      <c r="F220" s="13"/>
      <c r="G220" s="13"/>
      <c r="H220" s="13"/>
    </row>
    <row r="221" spans="1:8" x14ac:dyDescent="0.2">
      <c r="A221" s="13"/>
      <c r="B221" s="13"/>
      <c r="C221" s="13"/>
      <c r="D221" s="13"/>
      <c r="E221" s="13"/>
      <c r="F221" s="13"/>
      <c r="G221" s="13"/>
      <c r="H221" s="13"/>
    </row>
    <row r="222" spans="1:8" x14ac:dyDescent="0.2">
      <c r="A222" s="13"/>
      <c r="B222" s="13"/>
      <c r="C222" s="13"/>
      <c r="D222" s="13"/>
      <c r="E222" s="13"/>
      <c r="F222" s="13"/>
      <c r="G222" s="13"/>
      <c r="H222" s="13"/>
    </row>
    <row r="223" spans="1:8" x14ac:dyDescent="0.2">
      <c r="A223" s="13"/>
      <c r="B223" s="13"/>
      <c r="C223" s="13"/>
      <c r="D223" s="13"/>
      <c r="E223" s="13"/>
      <c r="F223" s="13"/>
      <c r="G223" s="13"/>
      <c r="H223" s="13"/>
    </row>
    <row r="224" spans="1:8" x14ac:dyDescent="0.2">
      <c r="A224" s="13"/>
      <c r="B224" s="13"/>
      <c r="C224" s="13"/>
      <c r="D224" s="13"/>
      <c r="E224" s="13"/>
      <c r="F224" s="13"/>
      <c r="G224" s="13"/>
      <c r="H224" s="13"/>
    </row>
    <row r="225" spans="1:8" x14ac:dyDescent="0.2">
      <c r="A225" s="13"/>
      <c r="B225" s="13"/>
      <c r="C225" s="13"/>
      <c r="D225" s="13"/>
      <c r="E225" s="13"/>
      <c r="F225" s="13"/>
      <c r="G225" s="13"/>
      <c r="H225" s="13"/>
    </row>
    <row r="226" spans="1:8" x14ac:dyDescent="0.2">
      <c r="A226" s="13"/>
      <c r="B226" s="13"/>
      <c r="C226" s="13"/>
      <c r="D226" s="13"/>
      <c r="E226" s="13"/>
      <c r="F226" s="13"/>
      <c r="G226" s="13"/>
      <c r="H226" s="13"/>
    </row>
    <row r="227" spans="1:8" x14ac:dyDescent="0.2">
      <c r="A227" s="13"/>
      <c r="B227" s="13"/>
      <c r="C227" s="13"/>
      <c r="D227" s="13"/>
      <c r="E227" s="13"/>
      <c r="F227" s="13"/>
      <c r="G227" s="13"/>
      <c r="H227" s="13"/>
    </row>
    <row r="228" spans="1:8" x14ac:dyDescent="0.2">
      <c r="A228" s="13"/>
      <c r="B228" s="13"/>
      <c r="C228" s="13"/>
      <c r="D228" s="13"/>
      <c r="E228" s="13"/>
      <c r="F228" s="13"/>
      <c r="G228" s="13"/>
      <c r="H228" s="13"/>
    </row>
    <row r="229" spans="1:8" x14ac:dyDescent="0.2">
      <c r="A229" s="13"/>
      <c r="B229" s="13"/>
      <c r="C229" s="13"/>
      <c r="D229" s="13"/>
      <c r="E229" s="13"/>
      <c r="F229" s="13"/>
      <c r="G229" s="13"/>
      <c r="H229" s="13"/>
    </row>
    <row r="230" spans="1:8" x14ac:dyDescent="0.2">
      <c r="A230" s="13"/>
      <c r="B230" s="13"/>
      <c r="C230" s="13"/>
      <c r="D230" s="13"/>
      <c r="E230" s="13"/>
      <c r="F230" s="13"/>
      <c r="G230" s="13"/>
      <c r="H230" s="13"/>
    </row>
    <row r="231" spans="1:8" x14ac:dyDescent="0.2">
      <c r="A231" s="13"/>
      <c r="B231" s="13"/>
      <c r="C231" s="13"/>
      <c r="D231" s="13"/>
      <c r="E231" s="13"/>
      <c r="F231" s="13"/>
      <c r="G231" s="13"/>
      <c r="H231" s="13"/>
    </row>
    <row r="232" spans="1:8" x14ac:dyDescent="0.2">
      <c r="A232" s="13"/>
      <c r="B232" s="13"/>
      <c r="C232" s="13"/>
      <c r="D232" s="13"/>
      <c r="E232" s="13"/>
      <c r="F232" s="13"/>
      <c r="G232" s="13"/>
      <c r="H232" s="13"/>
    </row>
    <row r="233" spans="1:8" x14ac:dyDescent="0.2">
      <c r="A233" s="13"/>
      <c r="B233" s="13"/>
      <c r="C233" s="13"/>
      <c r="D233" s="13"/>
      <c r="E233" s="13"/>
      <c r="F233" s="13"/>
      <c r="G233" s="13"/>
      <c r="H233" s="13"/>
    </row>
    <row r="234" spans="1:8" x14ac:dyDescent="0.2">
      <c r="A234" s="13"/>
      <c r="B234" s="13"/>
      <c r="C234" s="13"/>
      <c r="D234" s="13"/>
      <c r="E234" s="13"/>
      <c r="F234" s="13"/>
      <c r="G234" s="13"/>
      <c r="H234" s="13"/>
    </row>
    <row r="235" spans="1:8" x14ac:dyDescent="0.2">
      <c r="A235" s="13"/>
      <c r="B235" s="13"/>
      <c r="C235" s="13"/>
      <c r="D235" s="13"/>
      <c r="E235" s="13"/>
      <c r="F235" s="13"/>
      <c r="G235" s="13"/>
      <c r="H235" s="13"/>
    </row>
    <row r="236" spans="1:8" x14ac:dyDescent="0.2">
      <c r="A236" s="13"/>
      <c r="B236" s="13"/>
      <c r="C236" s="13"/>
      <c r="D236" s="13"/>
      <c r="E236" s="13"/>
      <c r="F236" s="13"/>
      <c r="G236" s="13"/>
      <c r="H236" s="13"/>
    </row>
    <row r="237" spans="1:8" x14ac:dyDescent="0.2">
      <c r="A237" s="13"/>
      <c r="B237" s="13"/>
      <c r="C237" s="13"/>
      <c r="D237" s="13"/>
      <c r="E237" s="13"/>
      <c r="F237" s="13"/>
      <c r="G237" s="13"/>
      <c r="H237" s="13"/>
    </row>
    <row r="238" spans="1:8" x14ac:dyDescent="0.2">
      <c r="A238" s="13"/>
      <c r="B238" s="13"/>
      <c r="C238" s="13"/>
      <c r="D238" s="13"/>
      <c r="E238" s="13"/>
      <c r="F238" s="13"/>
      <c r="G238" s="13"/>
      <c r="H238" s="13"/>
    </row>
    <row r="239" spans="1:8" x14ac:dyDescent="0.2">
      <c r="A239" s="13"/>
      <c r="B239" s="13"/>
      <c r="C239" s="13"/>
      <c r="D239" s="13"/>
      <c r="E239" s="13"/>
      <c r="F239" s="13"/>
      <c r="G239" s="13"/>
      <c r="H239" s="13"/>
    </row>
    <row r="240" spans="1:8" x14ac:dyDescent="0.2">
      <c r="A240" s="13"/>
      <c r="E240" s="13"/>
      <c r="F240" s="13"/>
      <c r="G240" s="13"/>
      <c r="H240" s="13"/>
    </row>
    <row r="241" spans="1:8" x14ac:dyDescent="0.2">
      <c r="A241" s="13"/>
      <c r="E241" s="13"/>
      <c r="F241" s="13"/>
      <c r="G241" s="13"/>
      <c r="H241" s="13"/>
    </row>
    <row r="242" spans="1:8" x14ac:dyDescent="0.2">
      <c r="A242" s="13"/>
      <c r="E242" s="13"/>
      <c r="F242" s="13"/>
      <c r="G242" s="13"/>
      <c r="H242" s="13"/>
    </row>
    <row r="243" spans="1:8" x14ac:dyDescent="0.2">
      <c r="H243" s="13"/>
    </row>
    <row r="244" spans="1:8" x14ac:dyDescent="0.2">
      <c r="H244" s="13"/>
    </row>
    <row r="245" spans="1:8" x14ac:dyDescent="0.2">
      <c r="H245" s="13"/>
    </row>
    <row r="246" spans="1:8" x14ac:dyDescent="0.2">
      <c r="H246" s="13"/>
    </row>
  </sheetData>
  <mergeCells count="9">
    <mergeCell ref="A4:G4"/>
    <mergeCell ref="D27:E27"/>
    <mergeCell ref="D29:E29"/>
    <mergeCell ref="B32:D32"/>
    <mergeCell ref="D25:E25"/>
    <mergeCell ref="C5:G5"/>
    <mergeCell ref="A8:G8"/>
    <mergeCell ref="A6:G6"/>
    <mergeCell ref="A7:G7"/>
  </mergeCells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95"/>
  <sheetViews>
    <sheetView zoomScaleNormal="100" workbookViewId="0">
      <selection activeCell="O75" sqref="O75"/>
    </sheetView>
  </sheetViews>
  <sheetFormatPr defaultColWidth="9.28515625" defaultRowHeight="12.75" x14ac:dyDescent="0.2"/>
  <cols>
    <col min="1" max="1" width="3.5703125" style="73" customWidth="1"/>
    <col min="2" max="2" width="4.7109375" style="118" customWidth="1"/>
    <col min="3" max="3" width="2.28515625" style="118" customWidth="1"/>
    <col min="4" max="4" width="9" style="118" customWidth="1"/>
    <col min="5" max="5" width="44.42578125" style="118" customWidth="1"/>
    <col min="6" max="6" width="15.42578125" style="123" customWidth="1"/>
    <col min="7" max="8" width="15.42578125" style="118" customWidth="1"/>
    <col min="9" max="16384" width="9.28515625" style="118"/>
  </cols>
  <sheetData>
    <row r="1" spans="1:11" ht="12.75" customHeight="1" x14ac:dyDescent="0.2">
      <c r="A1" s="24"/>
      <c r="B1" s="314" t="s">
        <v>0</v>
      </c>
      <c r="C1" s="314"/>
      <c r="D1" s="314"/>
      <c r="E1" s="314"/>
      <c r="G1" s="74" t="s">
        <v>233</v>
      </c>
      <c r="H1" s="74"/>
      <c r="I1" s="24"/>
      <c r="J1" s="24"/>
      <c r="K1" s="24"/>
    </row>
    <row r="2" spans="1:11" ht="12.75" customHeight="1" x14ac:dyDescent="0.2">
      <c r="A2" s="24"/>
      <c r="B2" s="314" t="s">
        <v>121</v>
      </c>
      <c r="C2" s="314"/>
      <c r="D2" s="314"/>
      <c r="E2" s="314"/>
      <c r="G2" s="74" t="s">
        <v>125</v>
      </c>
      <c r="H2" s="74">
        <f>'P1 - Přehled'!H2</f>
        <v>1437</v>
      </c>
      <c r="I2" s="24"/>
      <c r="J2" s="24"/>
      <c r="K2" s="24"/>
    </row>
    <row r="3" spans="1:11" ht="12.75" customHeight="1" x14ac:dyDescent="0.2">
      <c r="A3" s="315" t="s">
        <v>234</v>
      </c>
      <c r="B3" s="315"/>
      <c r="C3" s="315"/>
      <c r="D3" s="315"/>
      <c r="E3" s="315"/>
      <c r="F3" s="315"/>
      <c r="G3" s="315"/>
      <c r="H3" s="315"/>
      <c r="I3" s="24"/>
      <c r="J3" s="24"/>
      <c r="K3" s="24"/>
    </row>
    <row r="4" spans="1:11" ht="12.75" customHeight="1" x14ac:dyDescent="0.2">
      <c r="A4" s="315" t="s">
        <v>331</v>
      </c>
      <c r="B4" s="315"/>
      <c r="C4" s="315"/>
      <c r="D4" s="315"/>
      <c r="E4" s="315"/>
      <c r="F4" s="315"/>
      <c r="G4" s="315"/>
      <c r="H4" s="315"/>
      <c r="I4" s="24"/>
      <c r="J4" s="24"/>
      <c r="K4" s="24"/>
    </row>
    <row r="5" spans="1:11" ht="5.25" customHeight="1" x14ac:dyDescent="0.2">
      <c r="A5" s="149"/>
      <c r="B5" s="149"/>
      <c r="C5" s="149"/>
      <c r="D5" s="149"/>
      <c r="E5" s="149"/>
      <c r="F5" s="149"/>
      <c r="G5" s="149"/>
      <c r="H5" s="149"/>
      <c r="I5" s="24"/>
      <c r="J5" s="24"/>
      <c r="K5" s="24"/>
    </row>
    <row r="6" spans="1:11" ht="33.75" customHeight="1" x14ac:dyDescent="0.2">
      <c r="A6" s="352" t="str">
        <f>'P1 - Přehled'!A6:H6</f>
        <v>Střední zdravotnická škola a Střední odborná škola, Česká Lípa, příspěvková organizace</v>
      </c>
      <c r="B6" s="352"/>
      <c r="C6" s="352"/>
      <c r="D6" s="352"/>
      <c r="E6" s="352"/>
      <c r="F6" s="352"/>
      <c r="G6" s="352"/>
      <c r="H6" s="352"/>
      <c r="I6" s="24"/>
      <c r="J6" s="24"/>
      <c r="K6" s="24"/>
    </row>
    <row r="7" spans="1:11" ht="12" customHeight="1" thickBot="1" x14ac:dyDescent="0.25">
      <c r="A7" s="150"/>
      <c r="B7" s="150"/>
      <c r="C7" s="150"/>
      <c r="D7" s="150"/>
      <c r="E7" s="150"/>
      <c r="F7" s="316" t="s">
        <v>119</v>
      </c>
      <c r="G7" s="346"/>
      <c r="H7" s="346"/>
      <c r="I7" s="24"/>
      <c r="J7" s="24"/>
      <c r="K7" s="24"/>
    </row>
    <row r="8" spans="1:11" ht="10.5" customHeight="1" thickBot="1" x14ac:dyDescent="0.25">
      <c r="A8" s="48" t="s">
        <v>2</v>
      </c>
      <c r="B8" s="347"/>
      <c r="C8" s="347"/>
      <c r="D8" s="347"/>
      <c r="E8" s="49" t="s">
        <v>3</v>
      </c>
      <c r="F8" s="289">
        <v>2025</v>
      </c>
      <c r="G8" s="290">
        <v>2026</v>
      </c>
      <c r="H8" s="291">
        <v>2027</v>
      </c>
      <c r="I8" s="24"/>
      <c r="J8" s="24"/>
      <c r="K8" s="24"/>
    </row>
    <row r="9" spans="1:11" ht="10.5" customHeight="1" x14ac:dyDescent="0.2">
      <c r="A9" s="151" t="s">
        <v>237</v>
      </c>
      <c r="B9" s="348" t="s">
        <v>4</v>
      </c>
      <c r="C9" s="305"/>
      <c r="D9" s="305"/>
      <c r="E9" s="306"/>
      <c r="F9" s="54">
        <f>+F10+F18++F24+F30+F35+F43+F52+F57+F59</f>
        <v>150041095</v>
      </c>
      <c r="G9" s="54">
        <f>+G10+G18++G24+G30+G35+G43+G52+G57+G59</f>
        <v>150041095</v>
      </c>
      <c r="H9" s="55">
        <f>+H10+H18++H24+H30+H35+H43+H52+H57+H59</f>
        <v>150041095</v>
      </c>
      <c r="I9" s="24"/>
      <c r="J9" s="24"/>
      <c r="K9" s="24"/>
    </row>
    <row r="10" spans="1:11" ht="10.5" customHeight="1" x14ac:dyDescent="0.2">
      <c r="A10" s="151" t="s">
        <v>133</v>
      </c>
      <c r="B10" s="152">
        <v>50</v>
      </c>
      <c r="C10" s="57" t="s">
        <v>5</v>
      </c>
      <c r="D10" s="58"/>
      <c r="E10" s="59"/>
      <c r="F10" s="60">
        <f>SUM(F11:F17)</f>
        <v>18332512</v>
      </c>
      <c r="G10" s="66">
        <f>SUM(G11:G17)</f>
        <v>18332512</v>
      </c>
      <c r="H10" s="61">
        <f>SUM(H11:H17)</f>
        <v>18332512</v>
      </c>
      <c r="I10" s="24"/>
      <c r="J10" s="24"/>
      <c r="K10" s="24"/>
    </row>
    <row r="11" spans="1:11" ht="10.5" customHeight="1" x14ac:dyDescent="0.2">
      <c r="A11" s="151" t="s">
        <v>134</v>
      </c>
      <c r="B11" s="153"/>
      <c r="C11" s="17"/>
      <c r="D11" s="4">
        <v>501</v>
      </c>
      <c r="E11" s="62" t="s">
        <v>6</v>
      </c>
      <c r="F11" s="63">
        <f>'P1 - Přehled'!H12</f>
        <v>6282512</v>
      </c>
      <c r="G11" s="64">
        <f>F11</f>
        <v>6282512</v>
      </c>
      <c r="H11" s="41">
        <f>G11</f>
        <v>6282512</v>
      </c>
      <c r="I11" s="24"/>
      <c r="J11" s="24"/>
      <c r="K11" s="24"/>
    </row>
    <row r="12" spans="1:11" ht="10.5" customHeight="1" x14ac:dyDescent="0.2">
      <c r="A12" s="151" t="s">
        <v>135</v>
      </c>
      <c r="B12" s="153"/>
      <c r="C12" s="17"/>
      <c r="D12" s="22">
        <v>502</v>
      </c>
      <c r="E12" s="5" t="s">
        <v>116</v>
      </c>
      <c r="F12" s="63">
        <f>'P1 - Přehled'!H13</f>
        <v>11500000</v>
      </c>
      <c r="G12" s="64">
        <f t="shared" ref="G12:H61" si="0">F12</f>
        <v>11500000</v>
      </c>
      <c r="H12" s="41">
        <f t="shared" si="0"/>
        <v>11500000</v>
      </c>
      <c r="I12" s="24"/>
      <c r="J12" s="24"/>
      <c r="K12" s="24"/>
    </row>
    <row r="13" spans="1:11" ht="10.5" customHeight="1" x14ac:dyDescent="0.2">
      <c r="A13" s="151" t="s">
        <v>136</v>
      </c>
      <c r="B13" s="154"/>
      <c r="C13" s="7"/>
      <c r="D13" s="7">
        <v>503</v>
      </c>
      <c r="E13" s="15" t="s">
        <v>127</v>
      </c>
      <c r="F13" s="63">
        <f>'P1 - Přehled'!H14</f>
        <v>0</v>
      </c>
      <c r="G13" s="64">
        <f t="shared" si="0"/>
        <v>0</v>
      </c>
      <c r="H13" s="41">
        <f t="shared" si="0"/>
        <v>0</v>
      </c>
      <c r="I13" s="24"/>
      <c r="J13" s="24"/>
      <c r="K13" s="24"/>
    </row>
    <row r="14" spans="1:11" ht="10.5" customHeight="1" x14ac:dyDescent="0.2">
      <c r="A14" s="151" t="s">
        <v>137</v>
      </c>
      <c r="B14" s="153"/>
      <c r="C14" s="29"/>
      <c r="D14" s="29">
        <v>504</v>
      </c>
      <c r="E14" s="30" t="s">
        <v>7</v>
      </c>
      <c r="F14" s="63">
        <f>'P1 - Přehled'!H15</f>
        <v>2850000</v>
      </c>
      <c r="G14" s="64">
        <f t="shared" si="0"/>
        <v>2850000</v>
      </c>
      <c r="H14" s="41">
        <f t="shared" si="0"/>
        <v>2850000</v>
      </c>
      <c r="I14" s="24"/>
      <c r="J14" s="24"/>
      <c r="K14" s="24"/>
    </row>
    <row r="15" spans="1:11" ht="10.5" customHeight="1" x14ac:dyDescent="0.2">
      <c r="A15" s="151" t="s">
        <v>138</v>
      </c>
      <c r="B15" s="153"/>
      <c r="C15" s="29"/>
      <c r="D15" s="29">
        <v>506</v>
      </c>
      <c r="E15" s="30" t="s">
        <v>130</v>
      </c>
      <c r="F15" s="63">
        <f>'P1 - Přehled'!H16</f>
        <v>0</v>
      </c>
      <c r="G15" s="64">
        <f t="shared" si="0"/>
        <v>0</v>
      </c>
      <c r="H15" s="41">
        <f t="shared" si="0"/>
        <v>0</v>
      </c>
      <c r="I15" s="24"/>
      <c r="J15" s="24"/>
      <c r="K15" s="24"/>
    </row>
    <row r="16" spans="1:11" ht="10.5" customHeight="1" x14ac:dyDescent="0.2">
      <c r="A16" s="151" t="s">
        <v>139</v>
      </c>
      <c r="B16" s="153"/>
      <c r="C16" s="29"/>
      <c r="D16" s="29">
        <v>507</v>
      </c>
      <c r="E16" s="30" t="s">
        <v>131</v>
      </c>
      <c r="F16" s="63">
        <f>'P1 - Přehled'!H17</f>
        <v>-2300000</v>
      </c>
      <c r="G16" s="64">
        <f t="shared" si="0"/>
        <v>-2300000</v>
      </c>
      <c r="H16" s="41">
        <f t="shared" si="0"/>
        <v>-2300000</v>
      </c>
      <c r="I16" s="24"/>
      <c r="J16" s="24"/>
      <c r="K16" s="24"/>
    </row>
    <row r="17" spans="1:11" ht="10.5" customHeight="1" x14ac:dyDescent="0.2">
      <c r="A17" s="151" t="s">
        <v>140</v>
      </c>
      <c r="B17" s="153"/>
      <c r="C17" s="29"/>
      <c r="D17" s="29">
        <v>508</v>
      </c>
      <c r="E17" s="30" t="s">
        <v>132</v>
      </c>
      <c r="F17" s="63">
        <f>'P1 - Přehled'!H18</f>
        <v>0</v>
      </c>
      <c r="G17" s="64">
        <f t="shared" si="0"/>
        <v>0</v>
      </c>
      <c r="H17" s="41">
        <f t="shared" si="0"/>
        <v>0</v>
      </c>
      <c r="I17" s="24"/>
      <c r="J17" s="24"/>
      <c r="K17" s="24"/>
    </row>
    <row r="18" spans="1:11" ht="10.5" customHeight="1" x14ac:dyDescent="0.2">
      <c r="A18" s="151" t="s">
        <v>141</v>
      </c>
      <c r="B18" s="155">
        <v>51</v>
      </c>
      <c r="C18" s="35" t="s">
        <v>8</v>
      </c>
      <c r="D18" s="35"/>
      <c r="E18" s="35"/>
      <c r="F18" s="39">
        <f>SUM(F19:F23)</f>
        <v>8295000</v>
      </c>
      <c r="G18" s="67">
        <f>SUM(G19:G23)</f>
        <v>8295000</v>
      </c>
      <c r="H18" s="40">
        <f>SUM(H19:H23)</f>
        <v>8295000</v>
      </c>
      <c r="I18" s="24"/>
      <c r="J18" s="24"/>
      <c r="K18" s="24"/>
    </row>
    <row r="19" spans="1:11" ht="10.5" customHeight="1" x14ac:dyDescent="0.2">
      <c r="A19" s="151" t="s">
        <v>142</v>
      </c>
      <c r="B19" s="153"/>
      <c r="C19" s="7"/>
      <c r="D19" s="8">
        <v>511</v>
      </c>
      <c r="E19" s="9" t="s">
        <v>109</v>
      </c>
      <c r="F19" s="63">
        <f>'P1 - Přehled'!H20</f>
        <v>4200000</v>
      </c>
      <c r="G19" s="64">
        <f t="shared" si="0"/>
        <v>4200000</v>
      </c>
      <c r="H19" s="41">
        <f t="shared" ref="H19" si="1">G19</f>
        <v>4200000</v>
      </c>
      <c r="I19" s="24"/>
      <c r="J19" s="24"/>
      <c r="K19" s="24"/>
    </row>
    <row r="20" spans="1:11" ht="10.5" customHeight="1" x14ac:dyDescent="0.2">
      <c r="A20" s="151" t="s">
        <v>143</v>
      </c>
      <c r="B20" s="153"/>
      <c r="C20" s="7"/>
      <c r="D20" s="10">
        <v>512</v>
      </c>
      <c r="E20" s="11" t="s">
        <v>9</v>
      </c>
      <c r="F20" s="63">
        <f>'P1 - Přehled'!H21</f>
        <v>65000</v>
      </c>
      <c r="G20" s="64">
        <f t="shared" si="0"/>
        <v>65000</v>
      </c>
      <c r="H20" s="41">
        <f t="shared" ref="H20" si="2">G20</f>
        <v>65000</v>
      </c>
      <c r="I20" s="24"/>
      <c r="J20" s="24"/>
      <c r="K20" s="24"/>
    </row>
    <row r="21" spans="1:11" ht="10.5" customHeight="1" x14ac:dyDescent="0.2">
      <c r="A21" s="151" t="s">
        <v>144</v>
      </c>
      <c r="B21" s="156"/>
      <c r="C21" s="7"/>
      <c r="D21" s="7">
        <v>513</v>
      </c>
      <c r="E21" s="15" t="s">
        <v>10</v>
      </c>
      <c r="F21" s="63">
        <f>'P1 - Přehled'!H22</f>
        <v>10000</v>
      </c>
      <c r="G21" s="64">
        <f t="shared" si="0"/>
        <v>10000</v>
      </c>
      <c r="H21" s="41">
        <f t="shared" ref="H21" si="3">G21</f>
        <v>10000</v>
      </c>
      <c r="I21" s="24"/>
      <c r="J21" s="24"/>
      <c r="K21" s="24"/>
    </row>
    <row r="22" spans="1:11" ht="10.5" customHeight="1" x14ac:dyDescent="0.2">
      <c r="A22" s="151" t="s">
        <v>145</v>
      </c>
      <c r="B22" s="156"/>
      <c r="C22" s="7"/>
      <c r="D22" s="7">
        <v>516</v>
      </c>
      <c r="E22" s="15" t="s">
        <v>28</v>
      </c>
      <c r="F22" s="63">
        <f>'P1 - Přehled'!H23</f>
        <v>0</v>
      </c>
      <c r="G22" s="64">
        <f t="shared" si="0"/>
        <v>0</v>
      </c>
      <c r="H22" s="41">
        <f t="shared" ref="H22" si="4">G22</f>
        <v>0</v>
      </c>
      <c r="I22" s="24"/>
      <c r="J22" s="24"/>
      <c r="K22" s="24"/>
    </row>
    <row r="23" spans="1:11" ht="10.5" customHeight="1" x14ac:dyDescent="0.2">
      <c r="A23" s="151" t="s">
        <v>146</v>
      </c>
      <c r="B23" s="154"/>
      <c r="C23" s="7"/>
      <c r="D23" s="7">
        <v>518</v>
      </c>
      <c r="E23" s="15" t="s">
        <v>11</v>
      </c>
      <c r="F23" s="63">
        <f>'P1 - Přehled'!H24</f>
        <v>4020000</v>
      </c>
      <c r="G23" s="64">
        <f t="shared" si="0"/>
        <v>4020000</v>
      </c>
      <c r="H23" s="41">
        <f t="shared" ref="H23" si="5">G23</f>
        <v>4020000</v>
      </c>
      <c r="I23" s="24"/>
      <c r="J23" s="24"/>
      <c r="K23" s="24"/>
    </row>
    <row r="24" spans="1:11" ht="10.5" customHeight="1" x14ac:dyDescent="0.2">
      <c r="A24" s="151" t="s">
        <v>147</v>
      </c>
      <c r="B24" s="152">
        <v>52</v>
      </c>
      <c r="C24" s="36" t="s">
        <v>12</v>
      </c>
      <c r="D24" s="36"/>
      <c r="E24" s="36"/>
      <c r="F24" s="39">
        <f>SUM(F25:F29)</f>
        <v>112842936</v>
      </c>
      <c r="G24" s="60">
        <f>SUM(G25:G29)</f>
        <v>112842936</v>
      </c>
      <c r="H24" s="61">
        <f>SUM(H25:H29)</f>
        <v>112842936</v>
      </c>
      <c r="I24" s="24"/>
      <c r="J24" s="24"/>
      <c r="K24" s="24"/>
    </row>
    <row r="25" spans="1:11" ht="10.5" customHeight="1" x14ac:dyDescent="0.2">
      <c r="A25" s="151" t="s">
        <v>148</v>
      </c>
      <c r="B25" s="153"/>
      <c r="C25" s="17"/>
      <c r="D25" s="17">
        <v>521</v>
      </c>
      <c r="E25" s="2" t="s">
        <v>13</v>
      </c>
      <c r="F25" s="63">
        <f>'P1 - Přehled'!H26</f>
        <v>83402529</v>
      </c>
      <c r="G25" s="64">
        <f t="shared" si="0"/>
        <v>83402529</v>
      </c>
      <c r="H25" s="41">
        <f t="shared" ref="H25" si="6">G25</f>
        <v>83402529</v>
      </c>
      <c r="I25" s="24"/>
      <c r="J25" s="24"/>
      <c r="K25" s="24"/>
    </row>
    <row r="26" spans="1:11" ht="10.5" customHeight="1" x14ac:dyDescent="0.2">
      <c r="A26" s="151" t="s">
        <v>149</v>
      </c>
      <c r="B26" s="153"/>
      <c r="C26" s="17"/>
      <c r="D26" s="17">
        <v>524</v>
      </c>
      <c r="E26" s="2" t="s">
        <v>97</v>
      </c>
      <c r="F26" s="63">
        <f>'P1 - Přehled'!H27</f>
        <v>28266803</v>
      </c>
      <c r="G26" s="64">
        <f t="shared" si="0"/>
        <v>28266803</v>
      </c>
      <c r="H26" s="41">
        <f t="shared" ref="H26" si="7">G26</f>
        <v>28266803</v>
      </c>
      <c r="I26" s="24"/>
      <c r="J26" s="24"/>
      <c r="K26" s="24"/>
    </row>
    <row r="27" spans="1:11" ht="10.5" customHeight="1" x14ac:dyDescent="0.2">
      <c r="A27" s="151" t="s">
        <v>150</v>
      </c>
      <c r="B27" s="154"/>
      <c r="C27" s="7"/>
      <c r="D27" s="7">
        <v>525</v>
      </c>
      <c r="E27" s="15" t="s">
        <v>128</v>
      </c>
      <c r="F27" s="63">
        <f>'P1 - Přehled'!H28</f>
        <v>365977</v>
      </c>
      <c r="G27" s="64">
        <f t="shared" si="0"/>
        <v>365977</v>
      </c>
      <c r="H27" s="41">
        <f t="shared" ref="H27" si="8">G27</f>
        <v>365977</v>
      </c>
      <c r="I27" s="24"/>
      <c r="J27" s="24"/>
      <c r="K27" s="24"/>
    </row>
    <row r="28" spans="1:11" ht="10.5" customHeight="1" x14ac:dyDescent="0.2">
      <c r="A28" s="151" t="s">
        <v>151</v>
      </c>
      <c r="B28" s="154"/>
      <c r="C28" s="7"/>
      <c r="D28" s="7">
        <v>527</v>
      </c>
      <c r="E28" s="15" t="s">
        <v>14</v>
      </c>
      <c r="F28" s="63">
        <f>'P1 - Přehled'!H29</f>
        <v>807627</v>
      </c>
      <c r="G28" s="64">
        <f t="shared" si="0"/>
        <v>807627</v>
      </c>
      <c r="H28" s="41">
        <f t="shared" ref="H28" si="9">G28</f>
        <v>807627</v>
      </c>
      <c r="I28" s="24"/>
      <c r="J28" s="24"/>
      <c r="K28" s="24"/>
    </row>
    <row r="29" spans="1:11" ht="10.5" customHeight="1" x14ac:dyDescent="0.2">
      <c r="A29" s="151" t="s">
        <v>152</v>
      </c>
      <c r="B29" s="154"/>
      <c r="C29" s="18"/>
      <c r="D29" s="19">
        <v>528</v>
      </c>
      <c r="E29" s="121" t="s">
        <v>96</v>
      </c>
      <c r="F29" s="63">
        <f>'P1 - Přehled'!H30</f>
        <v>0</v>
      </c>
      <c r="G29" s="64">
        <f t="shared" si="0"/>
        <v>0</v>
      </c>
      <c r="H29" s="41">
        <f t="shared" ref="H29" si="10">G29</f>
        <v>0</v>
      </c>
      <c r="I29" s="24"/>
      <c r="J29" s="24"/>
      <c r="K29" s="24"/>
    </row>
    <row r="30" spans="1:11" ht="10.5" customHeight="1" x14ac:dyDescent="0.2">
      <c r="A30" s="151" t="s">
        <v>153</v>
      </c>
      <c r="B30" s="155">
        <v>53</v>
      </c>
      <c r="C30" s="37" t="s">
        <v>15</v>
      </c>
      <c r="D30" s="38"/>
      <c r="E30" s="38"/>
      <c r="F30" s="39">
        <f>SUM(F31:F34)</f>
        <v>4200</v>
      </c>
      <c r="G30" s="67">
        <f>SUM(G31:G34)</f>
        <v>4200</v>
      </c>
      <c r="H30" s="40">
        <f>SUM(H31:H34)</f>
        <v>4200</v>
      </c>
      <c r="I30" s="24"/>
      <c r="J30" s="24"/>
      <c r="K30" s="24"/>
    </row>
    <row r="31" spans="1:11" ht="10.5" customHeight="1" x14ac:dyDescent="0.2">
      <c r="A31" s="151" t="s">
        <v>154</v>
      </c>
      <c r="B31" s="153"/>
      <c r="C31" s="17"/>
      <c r="D31" s="4">
        <v>531</v>
      </c>
      <c r="E31" s="21" t="s">
        <v>16</v>
      </c>
      <c r="F31" s="63">
        <f>'P1 - Přehled'!H32</f>
        <v>0</v>
      </c>
      <c r="G31" s="64">
        <f t="shared" si="0"/>
        <v>0</v>
      </c>
      <c r="H31" s="41">
        <f t="shared" ref="H31" si="11">G31</f>
        <v>0</v>
      </c>
      <c r="I31" s="24"/>
      <c r="J31" s="24"/>
      <c r="K31" s="24"/>
    </row>
    <row r="32" spans="1:11" ht="10.5" customHeight="1" x14ac:dyDescent="0.2">
      <c r="A32" s="151" t="s">
        <v>155</v>
      </c>
      <c r="B32" s="153"/>
      <c r="C32" s="17"/>
      <c r="D32" s="3">
        <v>532</v>
      </c>
      <c r="E32" s="1" t="s">
        <v>17</v>
      </c>
      <c r="F32" s="63">
        <f>'P1 - Přehled'!H33</f>
        <v>0</v>
      </c>
      <c r="G32" s="64">
        <f t="shared" si="0"/>
        <v>0</v>
      </c>
      <c r="H32" s="41">
        <f t="shared" ref="H32" si="12">G32</f>
        <v>0</v>
      </c>
      <c r="I32" s="24"/>
      <c r="J32" s="24"/>
      <c r="K32" s="24"/>
    </row>
    <row r="33" spans="1:11" ht="10.5" customHeight="1" x14ac:dyDescent="0.2">
      <c r="A33" s="151" t="s">
        <v>156</v>
      </c>
      <c r="B33" s="153"/>
      <c r="C33" s="17"/>
      <c r="D33" s="22">
        <v>538</v>
      </c>
      <c r="E33" s="142" t="s">
        <v>129</v>
      </c>
      <c r="F33" s="63">
        <f>'P1 - Přehled'!H34</f>
        <v>4200</v>
      </c>
      <c r="G33" s="64">
        <f t="shared" si="0"/>
        <v>4200</v>
      </c>
      <c r="H33" s="41">
        <f t="shared" ref="H33" si="13">G33</f>
        <v>4200</v>
      </c>
      <c r="I33" s="24"/>
      <c r="J33" s="24"/>
      <c r="K33" s="24"/>
    </row>
    <row r="34" spans="1:11" ht="10.5" customHeight="1" x14ac:dyDescent="0.2">
      <c r="A34" s="151" t="s">
        <v>157</v>
      </c>
      <c r="B34" s="153"/>
      <c r="C34" s="17"/>
      <c r="D34" s="22">
        <v>539</v>
      </c>
      <c r="E34" s="142" t="s">
        <v>215</v>
      </c>
      <c r="F34" s="63">
        <f>'P1 - Přehled'!H35</f>
        <v>0</v>
      </c>
      <c r="G34" s="64">
        <f t="shared" si="0"/>
        <v>0</v>
      </c>
      <c r="H34" s="41">
        <f t="shared" ref="H34" si="14">G34</f>
        <v>0</v>
      </c>
      <c r="I34" s="24"/>
      <c r="J34" s="24"/>
      <c r="K34" s="24"/>
    </row>
    <row r="35" spans="1:11" ht="10.5" customHeight="1" x14ac:dyDescent="0.2">
      <c r="A35" s="151" t="s">
        <v>158</v>
      </c>
      <c r="B35" s="157">
        <v>54</v>
      </c>
      <c r="C35" s="35" t="s">
        <v>18</v>
      </c>
      <c r="D35" s="35"/>
      <c r="E35" s="35"/>
      <c r="F35" s="39">
        <f>SUM(F36:F42)</f>
        <v>2420000</v>
      </c>
      <c r="G35" s="67">
        <f>SUM(G36:G42)</f>
        <v>2420000</v>
      </c>
      <c r="H35" s="68">
        <f>SUM(H36:H42)</f>
        <v>2420000</v>
      </c>
      <c r="I35" s="24"/>
      <c r="J35" s="24"/>
      <c r="K35" s="24"/>
    </row>
    <row r="36" spans="1:11" ht="10.5" customHeight="1" x14ac:dyDescent="0.2">
      <c r="A36" s="151" t="s">
        <v>159</v>
      </c>
      <c r="B36" s="158"/>
      <c r="C36" s="17"/>
      <c r="D36" s="7">
        <v>541</v>
      </c>
      <c r="E36" s="15" t="s">
        <v>19</v>
      </c>
      <c r="F36" s="63">
        <f>'P1 - Přehled'!H37</f>
        <v>0</v>
      </c>
      <c r="G36" s="64">
        <f t="shared" si="0"/>
        <v>0</v>
      </c>
      <c r="H36" s="41">
        <f t="shared" ref="H36" si="15">G36</f>
        <v>0</v>
      </c>
      <c r="I36" s="24"/>
      <c r="J36" s="24"/>
      <c r="K36" s="24"/>
    </row>
    <row r="37" spans="1:11" ht="10.5" customHeight="1" x14ac:dyDescent="0.2">
      <c r="A37" s="151" t="s">
        <v>160</v>
      </c>
      <c r="B37" s="158"/>
      <c r="C37" s="17"/>
      <c r="D37" s="7">
        <v>542</v>
      </c>
      <c r="E37" s="15" t="s">
        <v>91</v>
      </c>
      <c r="F37" s="63">
        <f>'P1 - Přehled'!H38</f>
        <v>0</v>
      </c>
      <c r="G37" s="64">
        <f t="shared" si="0"/>
        <v>0</v>
      </c>
      <c r="H37" s="41">
        <f t="shared" ref="H37" si="16">G37</f>
        <v>0</v>
      </c>
      <c r="I37" s="24"/>
      <c r="J37" s="24"/>
      <c r="K37" s="24"/>
    </row>
    <row r="38" spans="1:11" ht="10.5" customHeight="1" x14ac:dyDescent="0.2">
      <c r="A38" s="151" t="s">
        <v>161</v>
      </c>
      <c r="B38" s="159"/>
      <c r="C38" s="7"/>
      <c r="D38" s="7">
        <v>543</v>
      </c>
      <c r="E38" s="15" t="s">
        <v>21</v>
      </c>
      <c r="F38" s="63">
        <f>'P1 - Přehled'!H39</f>
        <v>0</v>
      </c>
      <c r="G38" s="64">
        <f t="shared" si="0"/>
        <v>0</v>
      </c>
      <c r="H38" s="41">
        <f t="shared" ref="H38" si="17">G38</f>
        <v>0</v>
      </c>
      <c r="I38" s="24"/>
      <c r="J38" s="24"/>
      <c r="K38" s="24"/>
    </row>
    <row r="39" spans="1:11" s="75" customFormat="1" ht="10.5" customHeight="1" x14ac:dyDescent="0.2">
      <c r="A39" s="151" t="s">
        <v>162</v>
      </c>
      <c r="B39" s="159"/>
      <c r="C39" s="7"/>
      <c r="D39" s="7">
        <v>544</v>
      </c>
      <c r="E39" s="15" t="s">
        <v>23</v>
      </c>
      <c r="F39" s="63">
        <f>'P1 - Přehled'!H40</f>
        <v>0</v>
      </c>
      <c r="G39" s="64">
        <f t="shared" si="0"/>
        <v>0</v>
      </c>
      <c r="H39" s="41">
        <f t="shared" ref="H39" si="18">G39</f>
        <v>0</v>
      </c>
      <c r="I39" s="25"/>
      <c r="J39" s="25"/>
      <c r="K39" s="25"/>
    </row>
    <row r="40" spans="1:11" ht="10.5" customHeight="1" x14ac:dyDescent="0.2">
      <c r="A40" s="151" t="s">
        <v>163</v>
      </c>
      <c r="B40" s="159"/>
      <c r="C40" s="7"/>
      <c r="D40" s="7">
        <v>547</v>
      </c>
      <c r="E40" s="15" t="s">
        <v>22</v>
      </c>
      <c r="F40" s="63">
        <f>'P1 - Přehled'!H41</f>
        <v>20000</v>
      </c>
      <c r="G40" s="64">
        <f t="shared" si="0"/>
        <v>20000</v>
      </c>
      <c r="H40" s="41">
        <f t="shared" ref="H40" si="19">G40</f>
        <v>20000</v>
      </c>
      <c r="I40" s="24"/>
      <c r="J40" s="24"/>
      <c r="K40" s="24"/>
    </row>
    <row r="41" spans="1:11" s="75" customFormat="1" ht="10.5" customHeight="1" x14ac:dyDescent="0.2">
      <c r="A41" s="151" t="s">
        <v>164</v>
      </c>
      <c r="B41" s="159"/>
      <c r="C41" s="122"/>
      <c r="D41" s="18">
        <v>548</v>
      </c>
      <c r="E41" s="26" t="s">
        <v>74</v>
      </c>
      <c r="F41" s="63">
        <f>'P1 - Přehled'!H42</f>
        <v>0</v>
      </c>
      <c r="G41" s="64">
        <f t="shared" si="0"/>
        <v>0</v>
      </c>
      <c r="H41" s="41">
        <f t="shared" ref="H41" si="20">G41</f>
        <v>0</v>
      </c>
      <c r="I41" s="25"/>
      <c r="J41" s="25"/>
      <c r="K41" s="25"/>
    </row>
    <row r="42" spans="1:11" s="75" customFormat="1" ht="10.5" customHeight="1" x14ac:dyDescent="0.2">
      <c r="A42" s="151" t="s">
        <v>165</v>
      </c>
      <c r="B42" s="159"/>
      <c r="C42" s="18"/>
      <c r="D42" s="18">
        <v>549</v>
      </c>
      <c r="E42" s="26" t="s">
        <v>214</v>
      </c>
      <c r="F42" s="63">
        <f>'P1 - Přehled'!H43</f>
        <v>2400000</v>
      </c>
      <c r="G42" s="64">
        <f t="shared" si="0"/>
        <v>2400000</v>
      </c>
      <c r="H42" s="41">
        <f t="shared" ref="H42" si="21">G42</f>
        <v>2400000</v>
      </c>
      <c r="I42" s="25"/>
      <c r="J42" s="25"/>
      <c r="K42" s="25"/>
    </row>
    <row r="43" spans="1:11" ht="10.5" customHeight="1" x14ac:dyDescent="0.2">
      <c r="A43" s="151" t="s">
        <v>166</v>
      </c>
      <c r="B43" s="155">
        <v>55</v>
      </c>
      <c r="C43" s="35" t="s">
        <v>98</v>
      </c>
      <c r="D43" s="35"/>
      <c r="E43" s="35"/>
      <c r="F43" s="39">
        <f>SUM(F44:F51)</f>
        <v>8146197</v>
      </c>
      <c r="G43" s="67">
        <f>SUM(G44:G51)</f>
        <v>8146197</v>
      </c>
      <c r="H43" s="40">
        <f>SUM(H44:H51)</f>
        <v>8146197</v>
      </c>
      <c r="I43" s="24"/>
      <c r="J43" s="24"/>
      <c r="K43" s="24"/>
    </row>
    <row r="44" spans="1:11" ht="10.5" customHeight="1" x14ac:dyDescent="0.2">
      <c r="A44" s="151" t="s">
        <v>167</v>
      </c>
      <c r="B44" s="156"/>
      <c r="C44" s="7"/>
      <c r="D44" s="7">
        <v>551</v>
      </c>
      <c r="E44" s="15" t="s">
        <v>86</v>
      </c>
      <c r="F44" s="63">
        <f>'P1 - Přehled'!H45</f>
        <v>4916197</v>
      </c>
      <c r="G44" s="64">
        <f t="shared" si="0"/>
        <v>4916197</v>
      </c>
      <c r="H44" s="41">
        <f t="shared" ref="H44" si="22">G44</f>
        <v>4916197</v>
      </c>
      <c r="I44" s="24"/>
      <c r="J44" s="24"/>
      <c r="K44" s="24"/>
    </row>
    <row r="45" spans="1:11" ht="10.5" customHeight="1" x14ac:dyDescent="0.2">
      <c r="A45" s="151" t="s">
        <v>168</v>
      </c>
      <c r="B45" s="159"/>
      <c r="C45" s="7"/>
      <c r="D45" s="7">
        <v>552</v>
      </c>
      <c r="E45" s="15" t="s">
        <v>216</v>
      </c>
      <c r="F45" s="63">
        <f>'P1 - Přehled'!H46</f>
        <v>0</v>
      </c>
      <c r="G45" s="64">
        <f t="shared" si="0"/>
        <v>0</v>
      </c>
      <c r="H45" s="41">
        <f t="shared" ref="H45" si="23">G45</f>
        <v>0</v>
      </c>
      <c r="I45" s="24"/>
      <c r="J45" s="24"/>
      <c r="K45" s="24"/>
    </row>
    <row r="46" spans="1:11" ht="10.5" customHeight="1" x14ac:dyDescent="0.2">
      <c r="A46" s="151" t="s">
        <v>169</v>
      </c>
      <c r="B46" s="158"/>
      <c r="C46" s="7"/>
      <c r="D46" s="7">
        <v>553</v>
      </c>
      <c r="E46" s="15" t="s">
        <v>217</v>
      </c>
      <c r="F46" s="63">
        <f>'P1 - Přehled'!H47</f>
        <v>0</v>
      </c>
      <c r="G46" s="64">
        <f t="shared" si="0"/>
        <v>0</v>
      </c>
      <c r="H46" s="41">
        <f t="shared" ref="H46" si="24">G46</f>
        <v>0</v>
      </c>
    </row>
    <row r="47" spans="1:11" s="75" customFormat="1" ht="10.5" customHeight="1" x14ac:dyDescent="0.2">
      <c r="A47" s="151" t="s">
        <v>170</v>
      </c>
      <c r="B47" s="159"/>
      <c r="C47" s="20"/>
      <c r="D47" s="7">
        <v>554</v>
      </c>
      <c r="E47" s="15" t="s">
        <v>75</v>
      </c>
      <c r="F47" s="63">
        <f>'P1 - Přehled'!H48</f>
        <v>0</v>
      </c>
      <c r="G47" s="64">
        <f t="shared" si="0"/>
        <v>0</v>
      </c>
      <c r="H47" s="41">
        <f t="shared" ref="H47" si="25">G47</f>
        <v>0</v>
      </c>
    </row>
    <row r="48" spans="1:11" ht="10.5" customHeight="1" x14ac:dyDescent="0.2">
      <c r="A48" s="151" t="s">
        <v>171</v>
      </c>
      <c r="B48" s="158"/>
      <c r="C48" s="7"/>
      <c r="D48" s="7">
        <v>555</v>
      </c>
      <c r="E48" s="15" t="s">
        <v>87</v>
      </c>
      <c r="F48" s="63">
        <f>'P1 - Přehled'!H49</f>
        <v>0</v>
      </c>
      <c r="G48" s="64">
        <f t="shared" si="0"/>
        <v>0</v>
      </c>
      <c r="H48" s="41">
        <f t="shared" ref="H48" si="26">G48</f>
        <v>0</v>
      </c>
    </row>
    <row r="49" spans="1:11" ht="10.5" customHeight="1" x14ac:dyDescent="0.2">
      <c r="A49" s="151" t="s">
        <v>172</v>
      </c>
      <c r="B49" s="158"/>
      <c r="C49" s="18"/>
      <c r="D49" s="18">
        <v>556</v>
      </c>
      <c r="E49" s="26" t="s">
        <v>88</v>
      </c>
      <c r="F49" s="63">
        <f>'P1 - Přehled'!H50</f>
        <v>0</v>
      </c>
      <c r="G49" s="64">
        <f t="shared" si="0"/>
        <v>0</v>
      </c>
      <c r="H49" s="41">
        <f t="shared" ref="H49" si="27">G49</f>
        <v>0</v>
      </c>
    </row>
    <row r="50" spans="1:11" s="75" customFormat="1" ht="10.5" customHeight="1" x14ac:dyDescent="0.2">
      <c r="A50" s="151" t="s">
        <v>173</v>
      </c>
      <c r="B50" s="159"/>
      <c r="C50" s="7"/>
      <c r="D50" s="7">
        <v>557</v>
      </c>
      <c r="E50" s="15" t="s">
        <v>218</v>
      </c>
      <c r="F50" s="63">
        <f>'P1 - Přehled'!H51</f>
        <v>0</v>
      </c>
      <c r="G50" s="64">
        <f t="shared" si="0"/>
        <v>0</v>
      </c>
      <c r="H50" s="41">
        <f t="shared" ref="H50" si="28">G50</f>
        <v>0</v>
      </c>
    </row>
    <row r="51" spans="1:11" s="75" customFormat="1" ht="10.5" customHeight="1" x14ac:dyDescent="0.2">
      <c r="A51" s="151" t="s">
        <v>174</v>
      </c>
      <c r="B51" s="159"/>
      <c r="C51" s="7"/>
      <c r="D51" s="7">
        <v>558</v>
      </c>
      <c r="E51" s="15" t="s">
        <v>219</v>
      </c>
      <c r="F51" s="63">
        <f>'P1 - Přehled'!H52</f>
        <v>3230000</v>
      </c>
      <c r="G51" s="64">
        <f t="shared" si="0"/>
        <v>3230000</v>
      </c>
      <c r="H51" s="41">
        <f t="shared" ref="H51" si="29">G51</f>
        <v>3230000</v>
      </c>
    </row>
    <row r="52" spans="1:11" ht="10.5" customHeight="1" x14ac:dyDescent="0.2">
      <c r="A52" s="151" t="s">
        <v>175</v>
      </c>
      <c r="B52" s="155">
        <v>56</v>
      </c>
      <c r="C52" s="35" t="s">
        <v>76</v>
      </c>
      <c r="D52" s="35"/>
      <c r="E52" s="35"/>
      <c r="F52" s="39">
        <f>SUM(F53:F56)</f>
        <v>250</v>
      </c>
      <c r="G52" s="67">
        <f>SUM(G53:G56)</f>
        <v>250</v>
      </c>
      <c r="H52" s="40">
        <f>SUM(H53:H56)</f>
        <v>250</v>
      </c>
      <c r="I52" s="24"/>
      <c r="J52" s="24"/>
      <c r="K52" s="24"/>
    </row>
    <row r="53" spans="1:11" s="75" customFormat="1" ht="10.5" customHeight="1" x14ac:dyDescent="0.2">
      <c r="A53" s="151" t="s">
        <v>176</v>
      </c>
      <c r="B53" s="159"/>
      <c r="C53" s="18"/>
      <c r="D53" s="19">
        <v>562</v>
      </c>
      <c r="E53" s="143" t="s">
        <v>20</v>
      </c>
      <c r="F53" s="63">
        <f>'P1 - Přehled'!H54</f>
        <v>0</v>
      </c>
      <c r="G53" s="64">
        <f t="shared" si="0"/>
        <v>0</v>
      </c>
      <c r="H53" s="41">
        <f t="shared" ref="H53" si="30">G53</f>
        <v>0</v>
      </c>
    </row>
    <row r="54" spans="1:11" s="75" customFormat="1" ht="10.5" customHeight="1" x14ac:dyDescent="0.2">
      <c r="A54" s="151" t="s">
        <v>177</v>
      </c>
      <c r="B54" s="159"/>
      <c r="C54" s="18"/>
      <c r="D54" s="19">
        <v>563</v>
      </c>
      <c r="E54" s="143" t="s">
        <v>73</v>
      </c>
      <c r="F54" s="63">
        <f>'P1 - Přehled'!H55</f>
        <v>250</v>
      </c>
      <c r="G54" s="64">
        <f t="shared" si="0"/>
        <v>250</v>
      </c>
      <c r="H54" s="41">
        <f t="shared" ref="H54" si="31">G54</f>
        <v>250</v>
      </c>
    </row>
    <row r="55" spans="1:11" s="75" customFormat="1" ht="10.5" customHeight="1" x14ac:dyDescent="0.2">
      <c r="A55" s="151" t="s">
        <v>178</v>
      </c>
      <c r="B55" s="159"/>
      <c r="C55" s="122"/>
      <c r="D55" s="19">
        <v>564</v>
      </c>
      <c r="E55" s="143" t="s">
        <v>77</v>
      </c>
      <c r="F55" s="63">
        <f>'P1 - Přehled'!H56</f>
        <v>0</v>
      </c>
      <c r="G55" s="64">
        <f t="shared" si="0"/>
        <v>0</v>
      </c>
      <c r="H55" s="41">
        <f t="shared" ref="H55" si="32">G55</f>
        <v>0</v>
      </c>
    </row>
    <row r="56" spans="1:11" s="75" customFormat="1" ht="10.5" customHeight="1" x14ac:dyDescent="0.2">
      <c r="A56" s="151" t="s">
        <v>179</v>
      </c>
      <c r="B56" s="159"/>
      <c r="C56" s="122"/>
      <c r="D56" s="19">
        <v>569</v>
      </c>
      <c r="E56" s="143" t="s">
        <v>78</v>
      </c>
      <c r="F56" s="63">
        <f>'P1 - Přehled'!H57</f>
        <v>0</v>
      </c>
      <c r="G56" s="64">
        <f t="shared" si="0"/>
        <v>0</v>
      </c>
      <c r="H56" s="41">
        <f t="shared" ref="H56" si="33">G56</f>
        <v>0</v>
      </c>
    </row>
    <row r="57" spans="1:11" ht="10.5" customHeight="1" x14ac:dyDescent="0.2">
      <c r="A57" s="151" t="s">
        <v>180</v>
      </c>
      <c r="B57" s="155">
        <v>57</v>
      </c>
      <c r="C57" s="35" t="s">
        <v>220</v>
      </c>
      <c r="D57" s="35"/>
      <c r="E57" s="35"/>
      <c r="F57" s="39">
        <f>SUM(F58)</f>
        <v>0</v>
      </c>
      <c r="G57" s="64">
        <f t="shared" si="0"/>
        <v>0</v>
      </c>
      <c r="H57" s="41">
        <f t="shared" ref="H57" si="34">G57</f>
        <v>0</v>
      </c>
      <c r="I57" s="24"/>
      <c r="J57" s="24"/>
      <c r="K57" s="24"/>
    </row>
    <row r="58" spans="1:11" ht="10.5" customHeight="1" x14ac:dyDescent="0.2">
      <c r="A58" s="151" t="s">
        <v>181</v>
      </c>
      <c r="B58" s="158"/>
      <c r="C58" s="122"/>
      <c r="D58" s="19">
        <v>572</v>
      </c>
      <c r="E58" s="143" t="s">
        <v>221</v>
      </c>
      <c r="F58" s="63">
        <f>'P1 - Přehled'!H59</f>
        <v>0</v>
      </c>
      <c r="G58" s="64">
        <f t="shared" si="0"/>
        <v>0</v>
      </c>
      <c r="H58" s="41">
        <f t="shared" ref="H58" si="35">G58</f>
        <v>0</v>
      </c>
    </row>
    <row r="59" spans="1:11" ht="10.5" customHeight="1" x14ac:dyDescent="0.2">
      <c r="A59" s="151" t="s">
        <v>182</v>
      </c>
      <c r="B59" s="155">
        <v>59</v>
      </c>
      <c r="C59" s="35" t="s">
        <v>24</v>
      </c>
      <c r="D59" s="37"/>
      <c r="E59" s="37"/>
      <c r="F59" s="39">
        <f>SUM(F60:F61)</f>
        <v>0</v>
      </c>
      <c r="G59" s="64">
        <f t="shared" si="0"/>
        <v>0</v>
      </c>
      <c r="H59" s="41">
        <f t="shared" ref="H59" si="36">G59</f>
        <v>0</v>
      </c>
    </row>
    <row r="60" spans="1:11" ht="10.5" customHeight="1" x14ac:dyDescent="0.2">
      <c r="A60" s="151" t="s">
        <v>183</v>
      </c>
      <c r="B60" s="158"/>
      <c r="C60" s="7"/>
      <c r="D60" s="27">
        <v>591</v>
      </c>
      <c r="E60" s="5" t="s">
        <v>25</v>
      </c>
      <c r="F60" s="63">
        <f>'P1 - Přehled'!H61</f>
        <v>0</v>
      </c>
      <c r="G60" s="64">
        <f t="shared" si="0"/>
        <v>0</v>
      </c>
      <c r="H60" s="41">
        <f t="shared" ref="H60" si="37">G60</f>
        <v>0</v>
      </c>
    </row>
    <row r="61" spans="1:11" ht="10.5" customHeight="1" x14ac:dyDescent="0.2">
      <c r="A61" s="151" t="s">
        <v>184</v>
      </c>
      <c r="B61" s="177"/>
      <c r="C61" s="7"/>
      <c r="D61" s="27">
        <v>595</v>
      </c>
      <c r="E61" s="5" t="s">
        <v>26</v>
      </c>
      <c r="F61" s="63">
        <f>'P1 - Přehled'!H62</f>
        <v>0</v>
      </c>
      <c r="G61" s="64">
        <f t="shared" si="0"/>
        <v>0</v>
      </c>
      <c r="H61" s="41">
        <f t="shared" ref="H61" si="38">G61</f>
        <v>0</v>
      </c>
    </row>
    <row r="62" spans="1:11" ht="10.5" customHeight="1" x14ac:dyDescent="0.2">
      <c r="A62" s="164" t="s">
        <v>185</v>
      </c>
      <c r="B62" s="349" t="s">
        <v>27</v>
      </c>
      <c r="C62" s="350"/>
      <c r="D62" s="350"/>
      <c r="E62" s="351"/>
      <c r="F62" s="146">
        <f>F63+F69+F79+F85</f>
        <v>150041095</v>
      </c>
      <c r="G62" s="146">
        <f>G63+G69+G79+G85</f>
        <v>150041095</v>
      </c>
      <c r="H62" s="176">
        <f>H63+H69+H79+H85</f>
        <v>150041095</v>
      </c>
    </row>
    <row r="63" spans="1:11" ht="10.5" customHeight="1" x14ac:dyDescent="0.2">
      <c r="A63" s="151" t="s">
        <v>186</v>
      </c>
      <c r="B63" s="155">
        <v>60</v>
      </c>
      <c r="C63" s="35" t="s">
        <v>100</v>
      </c>
      <c r="D63" s="35"/>
      <c r="E63" s="35"/>
      <c r="F63" s="39">
        <f>SUM(F64:F68)</f>
        <v>5441881</v>
      </c>
      <c r="G63" s="67">
        <f>SUM(G64:G68)</f>
        <v>5441881</v>
      </c>
      <c r="H63" s="40">
        <f>SUM(H64:H68)</f>
        <v>5441881</v>
      </c>
    </row>
    <row r="64" spans="1:11" ht="10.5" customHeight="1" x14ac:dyDescent="0.2">
      <c r="A64" s="151" t="s">
        <v>187</v>
      </c>
      <c r="B64" s="158"/>
      <c r="C64" s="17"/>
      <c r="D64" s="7">
        <v>601</v>
      </c>
      <c r="E64" s="15" t="s">
        <v>89</v>
      </c>
      <c r="F64" s="63">
        <f>'P1 - Přehled'!H65</f>
        <v>220000</v>
      </c>
      <c r="G64" s="64">
        <f t="shared" ref="G64:H68" si="39">F64</f>
        <v>220000</v>
      </c>
      <c r="H64" s="41">
        <f t="shared" si="39"/>
        <v>220000</v>
      </c>
    </row>
    <row r="65" spans="1:8" ht="10.5" customHeight="1" x14ac:dyDescent="0.2">
      <c r="A65" s="151" t="s">
        <v>188</v>
      </c>
      <c r="B65" s="158"/>
      <c r="C65" s="17"/>
      <c r="D65" s="7">
        <v>602</v>
      </c>
      <c r="E65" s="15" t="s">
        <v>90</v>
      </c>
      <c r="F65" s="63">
        <f>'P1 - Přehled'!H66</f>
        <v>1771881</v>
      </c>
      <c r="G65" s="64">
        <f t="shared" si="39"/>
        <v>1771881</v>
      </c>
      <c r="H65" s="41">
        <f t="shared" si="39"/>
        <v>1771881</v>
      </c>
    </row>
    <row r="66" spans="1:8" s="75" customFormat="1" ht="10.5" customHeight="1" x14ac:dyDescent="0.2">
      <c r="A66" s="151" t="s">
        <v>189</v>
      </c>
      <c r="B66" s="159"/>
      <c r="C66" s="122"/>
      <c r="D66" s="18">
        <v>603</v>
      </c>
      <c r="E66" s="26" t="s">
        <v>79</v>
      </c>
      <c r="F66" s="63">
        <f>'P1 - Přehled'!H67</f>
        <v>0</v>
      </c>
      <c r="G66" s="64">
        <f t="shared" si="39"/>
        <v>0</v>
      </c>
      <c r="H66" s="41">
        <f t="shared" si="39"/>
        <v>0</v>
      </c>
    </row>
    <row r="67" spans="1:8" s="75" customFormat="1" ht="10.5" customHeight="1" x14ac:dyDescent="0.2">
      <c r="A67" s="151" t="s">
        <v>190</v>
      </c>
      <c r="B67" s="159"/>
      <c r="C67" s="122"/>
      <c r="D67" s="18">
        <v>604</v>
      </c>
      <c r="E67" s="26" t="s">
        <v>99</v>
      </c>
      <c r="F67" s="63">
        <f>'P1 - Přehled'!H68</f>
        <v>3450000</v>
      </c>
      <c r="G67" s="64">
        <f t="shared" si="39"/>
        <v>3450000</v>
      </c>
      <c r="H67" s="41">
        <f t="shared" si="39"/>
        <v>3450000</v>
      </c>
    </row>
    <row r="68" spans="1:8" ht="10.5" customHeight="1" x14ac:dyDescent="0.2">
      <c r="A68" s="151" t="s">
        <v>191</v>
      </c>
      <c r="B68" s="158"/>
      <c r="C68" s="29"/>
      <c r="D68" s="18">
        <v>609</v>
      </c>
      <c r="E68" s="26" t="s">
        <v>94</v>
      </c>
      <c r="F68" s="63">
        <f>'P1 - Přehled'!H69</f>
        <v>0</v>
      </c>
      <c r="G68" s="64">
        <f t="shared" si="39"/>
        <v>0</v>
      </c>
      <c r="H68" s="41">
        <f t="shared" si="39"/>
        <v>0</v>
      </c>
    </row>
    <row r="69" spans="1:8" ht="10.5" customHeight="1" x14ac:dyDescent="0.2">
      <c r="A69" s="151" t="s">
        <v>192</v>
      </c>
      <c r="B69" s="155">
        <v>64</v>
      </c>
      <c r="C69" s="35" t="s">
        <v>118</v>
      </c>
      <c r="D69" s="35"/>
      <c r="E69" s="35"/>
      <c r="F69" s="39">
        <f>SUM(F70:F78)</f>
        <v>5214191</v>
      </c>
      <c r="G69" s="67">
        <f>SUM(G70:G78)</f>
        <v>5214191</v>
      </c>
      <c r="H69" s="40">
        <f>SUM(H70:H78)</f>
        <v>5214191</v>
      </c>
    </row>
    <row r="70" spans="1:8" ht="10.5" customHeight="1" x14ac:dyDescent="0.2">
      <c r="A70" s="151" t="s">
        <v>193</v>
      </c>
      <c r="B70" s="158"/>
      <c r="C70" s="17"/>
      <c r="D70" s="7">
        <v>641</v>
      </c>
      <c r="E70" s="15" t="s">
        <v>19</v>
      </c>
      <c r="F70" s="63">
        <f>'P1 - Přehled'!H71</f>
        <v>0</v>
      </c>
      <c r="G70" s="64">
        <f t="shared" ref="G70:H78" si="40">F70</f>
        <v>0</v>
      </c>
      <c r="H70" s="41">
        <f t="shared" si="40"/>
        <v>0</v>
      </c>
    </row>
    <row r="71" spans="1:8" ht="10.5" customHeight="1" x14ac:dyDescent="0.2">
      <c r="A71" s="151" t="s">
        <v>194</v>
      </c>
      <c r="B71" s="158"/>
      <c r="C71" s="17"/>
      <c r="D71" s="7">
        <v>642</v>
      </c>
      <c r="E71" s="15" t="s">
        <v>91</v>
      </c>
      <c r="F71" s="63">
        <f>'P1 - Přehled'!H72</f>
        <v>0</v>
      </c>
      <c r="G71" s="64">
        <f t="shared" si="40"/>
        <v>0</v>
      </c>
      <c r="H71" s="41">
        <f t="shared" si="40"/>
        <v>0</v>
      </c>
    </row>
    <row r="72" spans="1:8" ht="10.5" customHeight="1" x14ac:dyDescent="0.2">
      <c r="A72" s="151" t="s">
        <v>195</v>
      </c>
      <c r="B72" s="158"/>
      <c r="C72" s="17"/>
      <c r="D72" s="7">
        <v>643</v>
      </c>
      <c r="E72" s="15" t="s">
        <v>211</v>
      </c>
      <c r="F72" s="63">
        <f>'P1 - Přehled'!H73</f>
        <v>0</v>
      </c>
      <c r="G72" s="64">
        <f t="shared" si="40"/>
        <v>0</v>
      </c>
      <c r="H72" s="41">
        <f t="shared" si="40"/>
        <v>0</v>
      </c>
    </row>
    <row r="73" spans="1:8" ht="10.5" customHeight="1" x14ac:dyDescent="0.2">
      <c r="A73" s="151" t="s">
        <v>196</v>
      </c>
      <c r="B73" s="158"/>
      <c r="C73" s="17"/>
      <c r="D73" s="27">
        <v>644</v>
      </c>
      <c r="E73" s="15" t="s">
        <v>95</v>
      </c>
      <c r="F73" s="63">
        <f>'P1 - Přehled'!H74</f>
        <v>0</v>
      </c>
      <c r="G73" s="64">
        <f t="shared" si="40"/>
        <v>0</v>
      </c>
      <c r="H73" s="41">
        <f t="shared" si="40"/>
        <v>0</v>
      </c>
    </row>
    <row r="74" spans="1:8" ht="10.5" customHeight="1" x14ac:dyDescent="0.2">
      <c r="A74" s="151" t="s">
        <v>197</v>
      </c>
      <c r="B74" s="158"/>
      <c r="C74" s="17"/>
      <c r="D74" s="27">
        <v>645</v>
      </c>
      <c r="E74" s="142" t="s">
        <v>80</v>
      </c>
      <c r="F74" s="63">
        <f>'P1 - Přehled'!H75</f>
        <v>0</v>
      </c>
      <c r="G74" s="64">
        <f t="shared" si="40"/>
        <v>0</v>
      </c>
      <c r="H74" s="41">
        <f t="shared" si="40"/>
        <v>0</v>
      </c>
    </row>
    <row r="75" spans="1:8" ht="10.5" customHeight="1" x14ac:dyDescent="0.2">
      <c r="A75" s="151" t="s">
        <v>198</v>
      </c>
      <c r="B75" s="158"/>
      <c r="C75" s="17"/>
      <c r="D75" s="27">
        <v>646</v>
      </c>
      <c r="E75" s="142" t="s">
        <v>117</v>
      </c>
      <c r="F75" s="63">
        <f>'P1 - Přehled'!H76</f>
        <v>0</v>
      </c>
      <c r="G75" s="64">
        <f t="shared" si="40"/>
        <v>0</v>
      </c>
      <c r="H75" s="41">
        <f t="shared" si="40"/>
        <v>0</v>
      </c>
    </row>
    <row r="76" spans="1:8" ht="10.5" customHeight="1" x14ac:dyDescent="0.2">
      <c r="A76" s="151" t="s">
        <v>199</v>
      </c>
      <c r="B76" s="158"/>
      <c r="C76" s="17"/>
      <c r="D76" s="27">
        <v>647</v>
      </c>
      <c r="E76" s="142" t="s">
        <v>81</v>
      </c>
      <c r="F76" s="63">
        <f>'P1 - Přehled'!H77</f>
        <v>0</v>
      </c>
      <c r="G76" s="64">
        <f t="shared" si="40"/>
        <v>0</v>
      </c>
      <c r="H76" s="41">
        <f t="shared" si="40"/>
        <v>0</v>
      </c>
    </row>
    <row r="77" spans="1:8" ht="10.5" customHeight="1" x14ac:dyDescent="0.2">
      <c r="A77" s="151" t="s">
        <v>200</v>
      </c>
      <c r="B77" s="158"/>
      <c r="C77" s="17"/>
      <c r="D77" s="27">
        <v>648</v>
      </c>
      <c r="E77" s="142" t="s">
        <v>92</v>
      </c>
      <c r="F77" s="63">
        <f>'P1 - Přehled'!H78</f>
        <v>4564191</v>
      </c>
      <c r="G77" s="64">
        <f t="shared" si="40"/>
        <v>4564191</v>
      </c>
      <c r="H77" s="41">
        <f t="shared" si="40"/>
        <v>4564191</v>
      </c>
    </row>
    <row r="78" spans="1:8" ht="10.5" customHeight="1" x14ac:dyDescent="0.2">
      <c r="A78" s="151" t="s">
        <v>201</v>
      </c>
      <c r="B78" s="158"/>
      <c r="C78" s="29"/>
      <c r="D78" s="19">
        <v>649</v>
      </c>
      <c r="E78" s="143" t="s">
        <v>93</v>
      </c>
      <c r="F78" s="63">
        <f>'P1 - Přehled'!H79</f>
        <v>650000</v>
      </c>
      <c r="G78" s="64">
        <f t="shared" si="40"/>
        <v>650000</v>
      </c>
      <c r="H78" s="41">
        <f t="shared" si="40"/>
        <v>650000</v>
      </c>
    </row>
    <row r="79" spans="1:8" ht="10.5" customHeight="1" x14ac:dyDescent="0.2">
      <c r="A79" s="151" t="s">
        <v>202</v>
      </c>
      <c r="B79" s="155">
        <v>66</v>
      </c>
      <c r="C79" s="35" t="s">
        <v>82</v>
      </c>
      <c r="D79" s="35"/>
      <c r="E79" s="35"/>
      <c r="F79" s="39">
        <f>SUM(F80:F84)</f>
        <v>0</v>
      </c>
      <c r="G79" s="67">
        <f>SUM(G80:G84)</f>
        <v>0</v>
      </c>
      <c r="H79" s="40">
        <f>SUM(H80:H84)</f>
        <v>0</v>
      </c>
    </row>
    <row r="80" spans="1:8" ht="10.5" customHeight="1" x14ac:dyDescent="0.2">
      <c r="A80" s="151" t="s">
        <v>203</v>
      </c>
      <c r="B80" s="158"/>
      <c r="C80" s="29"/>
      <c r="D80" s="19">
        <v>662</v>
      </c>
      <c r="E80" s="143" t="s">
        <v>20</v>
      </c>
      <c r="F80" s="63">
        <f>'P1 - Přehled'!H81</f>
        <v>0</v>
      </c>
      <c r="G80" s="64">
        <f t="shared" ref="G80:H84" si="41">F80</f>
        <v>0</v>
      </c>
      <c r="H80" s="41">
        <f t="shared" si="41"/>
        <v>0</v>
      </c>
    </row>
    <row r="81" spans="1:8" ht="10.5" customHeight="1" x14ac:dyDescent="0.2">
      <c r="A81" s="151" t="s">
        <v>204</v>
      </c>
      <c r="B81" s="158"/>
      <c r="C81" s="29"/>
      <c r="D81" s="19">
        <v>663</v>
      </c>
      <c r="E81" s="143" t="s">
        <v>83</v>
      </c>
      <c r="F81" s="63">
        <f>'P1 - Přehled'!H82</f>
        <v>0</v>
      </c>
      <c r="G81" s="64">
        <f t="shared" si="41"/>
        <v>0</v>
      </c>
      <c r="H81" s="41">
        <f t="shared" si="41"/>
        <v>0</v>
      </c>
    </row>
    <row r="82" spans="1:8" ht="10.5" customHeight="1" x14ac:dyDescent="0.2">
      <c r="A82" s="151" t="s">
        <v>205</v>
      </c>
      <c r="B82" s="158"/>
      <c r="C82" s="29"/>
      <c r="D82" s="19">
        <v>664</v>
      </c>
      <c r="E82" s="143" t="s">
        <v>84</v>
      </c>
      <c r="F82" s="63">
        <f>'P1 - Přehled'!H83</f>
        <v>0</v>
      </c>
      <c r="G82" s="64">
        <f t="shared" si="41"/>
        <v>0</v>
      </c>
      <c r="H82" s="41">
        <f t="shared" si="41"/>
        <v>0</v>
      </c>
    </row>
    <row r="83" spans="1:8" ht="10.5" customHeight="1" x14ac:dyDescent="0.2">
      <c r="A83" s="151" t="s">
        <v>206</v>
      </c>
      <c r="B83" s="158"/>
      <c r="C83" s="29"/>
      <c r="D83" s="19">
        <v>665</v>
      </c>
      <c r="E83" s="143" t="s">
        <v>212</v>
      </c>
      <c r="F83" s="63">
        <f>'P1 - Přehled'!H84</f>
        <v>0</v>
      </c>
      <c r="G83" s="64">
        <f t="shared" si="41"/>
        <v>0</v>
      </c>
      <c r="H83" s="41">
        <f t="shared" si="41"/>
        <v>0</v>
      </c>
    </row>
    <row r="84" spans="1:8" ht="10.5" customHeight="1" x14ac:dyDescent="0.2">
      <c r="A84" s="151" t="s">
        <v>207</v>
      </c>
      <c r="B84" s="158"/>
      <c r="C84" s="29"/>
      <c r="D84" s="19">
        <v>669</v>
      </c>
      <c r="E84" s="143" t="s">
        <v>85</v>
      </c>
      <c r="F84" s="63">
        <f>'P1 - Přehled'!H85</f>
        <v>0</v>
      </c>
      <c r="G84" s="64">
        <f t="shared" si="41"/>
        <v>0</v>
      </c>
      <c r="H84" s="41">
        <f t="shared" si="41"/>
        <v>0</v>
      </c>
    </row>
    <row r="85" spans="1:8" ht="10.5" customHeight="1" x14ac:dyDescent="0.2">
      <c r="A85" s="151" t="s">
        <v>208</v>
      </c>
      <c r="B85" s="155">
        <v>67</v>
      </c>
      <c r="C85" s="310" t="s">
        <v>213</v>
      </c>
      <c r="D85" s="311"/>
      <c r="E85" s="312"/>
      <c r="F85" s="39">
        <f>F86</f>
        <v>139385023</v>
      </c>
      <c r="G85" s="67">
        <f>SUM(G86:G86)</f>
        <v>139385023</v>
      </c>
      <c r="H85" s="40">
        <f>SUM(H86:H86)</f>
        <v>139385023</v>
      </c>
    </row>
    <row r="86" spans="1:8" ht="10.5" customHeight="1" x14ac:dyDescent="0.2">
      <c r="A86" s="151" t="s">
        <v>209</v>
      </c>
      <c r="B86" s="158"/>
      <c r="C86" s="29"/>
      <c r="D86" s="19">
        <v>672</v>
      </c>
      <c r="E86" s="143" t="s">
        <v>222</v>
      </c>
      <c r="F86" s="63">
        <f>'P1 - Přehled'!H87</f>
        <v>139385023</v>
      </c>
      <c r="G86" s="64">
        <f t="shared" ref="G86:H86" si="42">F86</f>
        <v>139385023</v>
      </c>
      <c r="H86" s="41">
        <f t="shared" si="42"/>
        <v>139385023</v>
      </c>
    </row>
    <row r="87" spans="1:8" ht="10.5" customHeight="1" thickBot="1" x14ac:dyDescent="0.25">
      <c r="A87" s="165" t="s">
        <v>210</v>
      </c>
      <c r="B87" s="160" t="s">
        <v>226</v>
      </c>
      <c r="C87" s="32"/>
      <c r="D87" s="32"/>
      <c r="E87" s="33"/>
      <c r="F87" s="70">
        <f>+F62-F9</f>
        <v>0</v>
      </c>
      <c r="G87" s="70">
        <f>+G62-G9</f>
        <v>0</v>
      </c>
      <c r="H87" s="71">
        <f>+H62-H9</f>
        <v>0</v>
      </c>
    </row>
    <row r="88" spans="1:8" ht="9.75" customHeight="1" x14ac:dyDescent="0.2">
      <c r="A88" s="6"/>
      <c r="B88" s="72"/>
      <c r="C88" s="72"/>
      <c r="D88" s="72"/>
      <c r="E88" s="24"/>
      <c r="F88" s="42"/>
    </row>
    <row r="89" spans="1:8" ht="11.25" customHeight="1" x14ac:dyDescent="0.2"/>
    <row r="90" spans="1:8" s="13" customFormat="1" ht="14.25" customHeight="1" x14ac:dyDescent="0.2">
      <c r="A90" s="301" t="s">
        <v>285</v>
      </c>
      <c r="B90" s="301"/>
      <c r="C90" s="301"/>
      <c r="D90" s="301"/>
      <c r="E90" s="180" t="s">
        <v>333</v>
      </c>
      <c r="F90" s="181" t="s">
        <v>362</v>
      </c>
      <c r="G90" s="182"/>
      <c r="H90" s="79" t="s">
        <v>44</v>
      </c>
    </row>
    <row r="91" spans="1:8" s="13" customFormat="1" ht="11.25" x14ac:dyDescent="0.2"/>
    <row r="92" spans="1:8" s="13" customFormat="1" ht="11.25" x14ac:dyDescent="0.2">
      <c r="A92" s="301" t="s">
        <v>290</v>
      </c>
      <c r="B92" s="301"/>
      <c r="C92" s="301"/>
      <c r="D92" s="301"/>
      <c r="E92" s="180" t="s">
        <v>334</v>
      </c>
      <c r="F92" s="181" t="s">
        <v>362</v>
      </c>
      <c r="H92" s="79" t="s">
        <v>44</v>
      </c>
    </row>
    <row r="93" spans="1:8" s="13" customFormat="1" ht="11.25" x14ac:dyDescent="0.2">
      <c r="F93" s="183"/>
      <c r="H93" s="79"/>
    </row>
    <row r="94" spans="1:8" s="13" customFormat="1" ht="11.25" x14ac:dyDescent="0.2">
      <c r="A94" s="301" t="s">
        <v>286</v>
      </c>
      <c r="B94" s="301"/>
      <c r="C94" s="301"/>
      <c r="D94" s="301"/>
      <c r="E94" s="13" t="s">
        <v>254</v>
      </c>
      <c r="F94" s="181" t="s">
        <v>366</v>
      </c>
      <c r="G94" s="186"/>
      <c r="H94" s="79" t="s">
        <v>44</v>
      </c>
    </row>
    <row r="95" spans="1:8" x14ac:dyDescent="0.2">
      <c r="A95"/>
      <c r="B95"/>
      <c r="C95"/>
      <c r="D95"/>
      <c r="E95"/>
      <c r="F95" s="162"/>
      <c r="G95"/>
      <c r="H95"/>
    </row>
  </sheetData>
  <mergeCells count="13">
    <mergeCell ref="B1:E1"/>
    <mergeCell ref="B2:E2"/>
    <mergeCell ref="A3:H3"/>
    <mergeCell ref="A4:H4"/>
    <mergeCell ref="A6:H6"/>
    <mergeCell ref="F7:H7"/>
    <mergeCell ref="A90:D90"/>
    <mergeCell ref="A92:D92"/>
    <mergeCell ref="A94:D94"/>
    <mergeCell ref="B8:D8"/>
    <mergeCell ref="B9:E9"/>
    <mergeCell ref="B62:E62"/>
    <mergeCell ref="C85:E85"/>
  </mergeCells>
  <pageMargins left="0.7" right="0.7" top="0.75" bottom="0.75" header="0.3" footer="0.3"/>
  <pageSetup paperSize="9" scale="74" orientation="portrait" r:id="rId1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P1 - Přehled</vt:lpstr>
      <vt:lpstr>P2 - Bilance</vt:lpstr>
      <vt:lpstr>P3 - Ukazatele</vt:lpstr>
      <vt:lpstr>P4 - Investice</vt:lpstr>
      <vt:lpstr>P6 - Mzdy</vt:lpstr>
      <vt:lpstr>P7 - Střednědobý výhled</vt:lpstr>
      <vt:lpstr>'P1 - Přehled'!Oblast_tisku</vt:lpstr>
      <vt:lpstr>'P2 - Bilance'!Oblast_tisku</vt:lpstr>
      <vt:lpstr>'P3 - Ukazatele'!Oblast_tisku</vt:lpstr>
      <vt:lpstr>'P4 - Investice'!Oblast_tisku</vt:lpstr>
    </vt:vector>
  </TitlesOfParts>
  <Company>Infinity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Anna Matoušková</dc:creator>
  <cp:lastModifiedBy>Vodičková Vlasta</cp:lastModifiedBy>
  <cp:lastPrinted>2025-03-17T12:18:46Z</cp:lastPrinted>
  <dcterms:created xsi:type="dcterms:W3CDTF">2003-02-27T11:28:02Z</dcterms:created>
  <dcterms:modified xsi:type="dcterms:W3CDTF">2025-03-17T12:39:04Z</dcterms:modified>
</cp:coreProperties>
</file>